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tabRatio="812" activeTab="0"/>
  </bookViews>
  <sheets>
    <sheet name="PLATI PERSONAL CONTRACTUAL" sheetId="1" r:id="rId1"/>
  </sheets>
  <definedNames>
    <definedName name="_xlnm.Print_Area" localSheetId="0">'PLATI PERSONAL CONTRACTUAL'!$A$1:$J$125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<sst xmlns="http://schemas.openxmlformats.org/spreadsheetml/2006/main" count="613" uniqueCount="95">
  <si>
    <t>CAS MARAMUREŞ</t>
  </si>
  <si>
    <t>SERVICIUL DECONTARE SERVICII MEDICALE, ACORDURI, REGULAMENTE SI FORMULARE EUROPENE</t>
  </si>
  <si>
    <t>Nr……………/…………………..........…….</t>
  </si>
  <si>
    <t>ORDONANŢAREA LA PLATĂ</t>
  </si>
  <si>
    <t>SUMELE DECONTATE DIN FACTURILE AFERENTE REŢETELOR ELIBERATE PENTRU PERSONALUL CONTACTUAL DIN SPITALE, PARTEA DE CONTRIBUŢIE ASIGURAT (COPLATĂ) LUNA MARTIE 2017</t>
  </si>
  <si>
    <t xml:space="preserve">NATURA CHELTUIELILOR: Decontarea serviciilor farmaceutice aferente reţetelor eliberate pentru personalul contractual din spitale, partea de contribuţie asigurat (COPLATĂ) MARTIE 2017 </t>
  </si>
  <si>
    <t>Lei</t>
  </si>
  <si>
    <t>Nr. crt.</t>
  </si>
  <si>
    <t>Unitatea sanitară</t>
  </si>
  <si>
    <t>Borderou Nr.</t>
  </si>
  <si>
    <t>Factura</t>
  </si>
  <si>
    <t>Refuz la plată</t>
  </si>
  <si>
    <t>Diferenţa de plată</t>
  </si>
  <si>
    <t>Plată parţială</t>
  </si>
  <si>
    <t>Suma de plată</t>
  </si>
  <si>
    <t xml:space="preserve">Plafon disponibil </t>
  </si>
  <si>
    <t xml:space="preserve">Nr. crt. </t>
  </si>
  <si>
    <t>Beneficiar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</si>
  <si>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</si>
  <si>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</si>
  <si>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</si>
  <si>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</si>
  <si>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</si>
  <si>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</si>
  <si>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Refuz</t>
  </si>
  <si>
    <t>Număr</t>
  </si>
  <si>
    <t>Data</t>
  </si>
  <si>
    <t>Suma</t>
  </si>
  <si>
    <t xml:space="preserve">Data </t>
  </si>
  <si>
    <t>3380/06.02.2017</t>
  </si>
  <si>
    <t>SPITAL JUDETEAN BAIA MARE</t>
  </si>
  <si>
    <t>BAIA MARE</t>
  </si>
  <si>
    <t>RO16TREZ24F660601200401X</t>
  </si>
  <si>
    <t>473/2015</t>
  </si>
  <si>
    <t>5947/06.03.2017</t>
  </si>
  <si>
    <t>473/2016</t>
  </si>
  <si>
    <t>473/2017</t>
  </si>
  <si>
    <t>473/2018</t>
  </si>
  <si>
    <t>473/2019</t>
  </si>
  <si>
    <t>473/2020</t>
  </si>
  <si>
    <t>473/2021</t>
  </si>
  <si>
    <t>473/2022</t>
  </si>
  <si>
    <t>473/2023</t>
  </si>
  <si>
    <t>473/2024</t>
  </si>
  <si>
    <t>473/2025</t>
  </si>
  <si>
    <t>473/2026</t>
  </si>
  <si>
    <t>473/2027</t>
  </si>
  <si>
    <t>473/2028</t>
  </si>
  <si>
    <t>473/2029</t>
  </si>
  <si>
    <t>473/2030</t>
  </si>
  <si>
    <t>473/2031</t>
  </si>
  <si>
    <t>473/2032</t>
  </si>
  <si>
    <t>473/2033</t>
  </si>
  <si>
    <t>473/2034</t>
  </si>
  <si>
    <t>TOTAL SPITAL JUDETEAN BAIA MARE</t>
  </si>
  <si>
    <t>1017/03.03.2017</t>
  </si>
  <si>
    <t>SPITAL PNEUMOFTIZIOLOGIE BAIA MARE</t>
  </si>
  <si>
    <t>RO79TREZ24F660601203030X</t>
  </si>
  <si>
    <t>497/2015</t>
  </si>
  <si>
    <t>TOTAL SPITAL PNEUMOFTIZIOLOGIE</t>
  </si>
  <si>
    <t>1443/20.02.2017</t>
  </si>
  <si>
    <t>SPITAL MUNICIPAL SIGHET</t>
  </si>
  <si>
    <t>SIGHET</t>
  </si>
  <si>
    <t>RO97TREZ43721F332100XXXX</t>
  </si>
  <si>
    <t>498/2015</t>
  </si>
  <si>
    <t>TOTAL SPITAL SIGHET</t>
  </si>
  <si>
    <t>TOTAL</t>
  </si>
  <si>
    <t>PREŞEDINTE-DIRECTOR GENERAL</t>
  </si>
  <si>
    <t xml:space="preserve">DIRECTOR EXECUTIV </t>
  </si>
  <si>
    <t xml:space="preserve">  DIRECTOR EXECUTIV</t>
  </si>
  <si>
    <t>ŞEF SERVICIU DSM,A,RFE</t>
  </si>
  <si>
    <t>CALCULUL DISPONIBILULUI DIN CONTUL DE ANGAJAMENT</t>
  </si>
  <si>
    <t>EC. PRODAN CARMEN</t>
  </si>
  <si>
    <t xml:space="preserve"> DIRECŢIA ECONOMICĂ</t>
  </si>
  <si>
    <t>DIRECŢIA RELAŢII CONTRACTUALE</t>
  </si>
  <si>
    <t>EC. BLAGA GABRIELA</t>
  </si>
  <si>
    <r>
      <t xml:space="preserve">  </t>
    </r>
    <r>
      <rPr>
        <sz val="8"/>
        <rFont val="Arial"/>
        <family val="2"/>
      </rPr>
      <t>EC. HLUHANIUC ADRIANA</t>
    </r>
  </si>
  <si>
    <t>EC. STRETEA CAMELIA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</si>
  <si>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</si>
  <si>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</si>
  <si>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</si>
  <si>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</si>
  <si>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</si>
  <si>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</si>
  <si>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Compartiment de specialitate</t>
  </si>
  <si>
    <t>Compartiment de contablitate</t>
  </si>
  <si>
    <t>Control financiar preventiv</t>
  </si>
  <si>
    <t xml:space="preserve">Ordonator de credite </t>
  </si>
  <si>
    <t>Semnatura</t>
  </si>
  <si>
    <t>Preşedinte-Director general</t>
  </si>
  <si>
    <t>Ec.Blaga Gabriela</t>
  </si>
  <si>
    <t>Ec.Rata Anamaria</t>
  </si>
  <si>
    <t>Dir.Ex.Ec.Hluhaniuc Adriana</t>
  </si>
  <si>
    <t>Ec. Prodan Carmen</t>
  </si>
  <si>
    <t>Verificare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</si>
</sst>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m/d/yyyy"/>
    <numFmt numFmtId="181" formatCode="_(* #,##0.00_);_(* \(#,##0.00\);_(* \-??_);_(@_)"/>
    <numFmt numFmtId="182" formatCode="m/d"/>
  </numFmts>
  <fonts count="61">
    <font>
      <sz val="10"/>
      <name val="Arial"/>
      <family val="2"/>
    </font>
    <font>
      <sz val="10"/>
      <name val="Calibri"/>
      <family val="2"/>
    </font>
    <font>
      <b/>
      <i/>
      <sz val="8"/>
      <name val="CG Omeg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libri Light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" borderId="1" applyNumberFormat="0" applyAlignment="0" applyProtection="0"/>
    <xf numFmtId="0" fontId="46" fillId="0" borderId="2" applyNumberFormat="0" applyFill="0" applyAlignment="0" applyProtection="0"/>
    <xf numFmtId="0" fontId="0" fillId="4" borderId="3" applyNumberFormat="0" applyFont="0" applyAlignment="0" applyProtection="0"/>
    <xf numFmtId="0" fontId="3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8" borderId="6" applyNumberFormat="0" applyAlignment="0" applyProtection="0"/>
    <xf numFmtId="0" fontId="47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1" borderId="7" applyNumberFormat="0" applyAlignment="0" applyProtection="0"/>
    <xf numFmtId="0" fontId="44" fillId="12" borderId="0" applyNumberFormat="0" applyBorder="0" applyAlignment="0" applyProtection="0"/>
    <xf numFmtId="0" fontId="56" fillId="11" borderId="6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0" borderId="0">
      <alignment/>
      <protection/>
    </xf>
    <xf numFmtId="0" fontId="44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4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1">
    <xf numFmtId="0" fontId="0" fillId="0" borderId="0" xfId="0" applyAlignment="1">
      <alignment/>
    </xf>
    <xf numFmtId="0" fontId="2" fillId="0" borderId="0" xfId="61" applyFont="1" applyAlignment="1" applyProtection="1">
      <alignment/>
      <protection/>
    </xf>
    <xf numFmtId="0" fontId="3" fillId="0" borderId="0" xfId="61" applyFont="1" applyAlignment="1" applyProtection="1">
      <alignment/>
      <protection/>
    </xf>
    <xf numFmtId="0" fontId="0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 horizontal="center"/>
      <protection/>
    </xf>
    <xf numFmtId="0" fontId="0" fillId="0" borderId="0" xfId="61" applyFont="1" applyAlignment="1" applyProtection="1">
      <alignment shrinkToFit="1"/>
      <protection/>
    </xf>
    <xf numFmtId="0" fontId="5" fillId="0" borderId="0" xfId="61" applyFont="1" applyAlignment="1" applyProtection="1">
      <alignment shrinkToFit="1"/>
      <protection/>
    </xf>
    <xf numFmtId="0" fontId="6" fillId="0" borderId="0" xfId="61" applyFont="1" applyAlignment="1" applyProtection="1">
      <alignment shrinkToFit="1"/>
      <protection/>
    </xf>
    <xf numFmtId="0" fontId="7" fillId="0" borderId="0" xfId="61" applyFont="1" applyAlignment="1" applyProtection="1">
      <alignment/>
      <protection/>
    </xf>
    <xf numFmtId="0" fontId="0" fillId="0" borderId="0" xfId="61" applyFont="1" applyAlignment="1" applyProtection="1">
      <alignment/>
      <protection/>
    </xf>
    <xf numFmtId="180" fontId="0" fillId="0" borderId="0" xfId="61" applyNumberFormat="1" applyFont="1" applyAlignment="1" applyProtection="1">
      <alignment/>
      <protection/>
    </xf>
    <xf numFmtId="3" fontId="0" fillId="0" borderId="0" xfId="61" applyNumberFormat="1" applyFont="1" applyAlignment="1" applyProtection="1">
      <alignment/>
      <protection/>
    </xf>
    <xf numFmtId="0" fontId="0" fillId="0" borderId="0" xfId="61" applyFont="1" applyAlignment="1" applyProtection="1">
      <alignment horizontal="right"/>
      <protection/>
    </xf>
    <xf numFmtId="49" fontId="0" fillId="0" borderId="0" xfId="61" applyNumberFormat="1" applyFont="1" applyAlignment="1" applyProtection="1">
      <alignment/>
      <protection/>
    </xf>
    <xf numFmtId="180" fontId="0" fillId="0" borderId="0" xfId="61" applyNumberFormat="1" applyFont="1" applyAlignment="1" applyProtection="1">
      <alignment horizontal="right"/>
      <protection/>
    </xf>
    <xf numFmtId="176" fontId="8" fillId="0" borderId="0" xfId="16" applyFont="1" applyFill="1" applyBorder="1" applyAlignment="1" applyProtection="1">
      <alignment/>
      <protection/>
    </xf>
    <xf numFmtId="180" fontId="2" fillId="0" borderId="0" xfId="61" applyNumberFormat="1" applyFont="1" applyAlignment="1" applyProtection="1">
      <alignment/>
      <protection/>
    </xf>
    <xf numFmtId="3" fontId="2" fillId="0" borderId="0" xfId="61" applyNumberFormat="1" applyFont="1" applyAlignment="1" applyProtection="1">
      <alignment/>
      <protection/>
    </xf>
    <xf numFmtId="181" fontId="9" fillId="0" borderId="0" xfId="16" applyNumberFormat="1" applyFont="1" applyFill="1" applyBorder="1" applyAlignment="1" applyProtection="1">
      <alignment horizontal="left" wrapText="1"/>
      <protection/>
    </xf>
    <xf numFmtId="180" fontId="3" fillId="0" borderId="0" xfId="61" applyNumberFormat="1" applyFont="1" applyAlignment="1" applyProtection="1">
      <alignment/>
      <protection/>
    </xf>
    <xf numFmtId="3" fontId="3" fillId="0" borderId="0" xfId="61" applyNumberFormat="1" applyFont="1" applyAlignment="1" applyProtection="1">
      <alignment/>
      <protection/>
    </xf>
    <xf numFmtId="3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 wrapText="1"/>
      <protection/>
    </xf>
    <xf numFmtId="0" fontId="4" fillId="0" borderId="12" xfId="6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center" vertical="center"/>
      <protection/>
    </xf>
    <xf numFmtId="0" fontId="4" fillId="0" borderId="14" xfId="61" applyFont="1" applyBorder="1" applyAlignment="1" applyProtection="1">
      <alignment horizontal="center" vertical="center"/>
      <protection/>
    </xf>
    <xf numFmtId="3" fontId="4" fillId="0" borderId="15" xfId="61" applyNumberFormat="1" applyFont="1" applyBorder="1" applyAlignment="1" applyProtection="1">
      <alignment horizontal="center" vertical="center" wrapText="1"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0" fontId="4" fillId="0" borderId="17" xfId="61" applyFont="1" applyBorder="1" applyAlignment="1" applyProtection="1">
      <alignment horizontal="center" vertical="center"/>
      <protection/>
    </xf>
    <xf numFmtId="0" fontId="4" fillId="0" borderId="17" xfId="61" applyFont="1" applyBorder="1" applyAlignment="1" applyProtection="1">
      <alignment horizontal="center" vertical="center" wrapText="1"/>
      <protection/>
    </xf>
    <xf numFmtId="180" fontId="4" fillId="0" borderId="17" xfId="61" applyNumberFormat="1" applyFont="1" applyBorder="1" applyAlignment="1" applyProtection="1">
      <alignment horizontal="center" vertical="center"/>
      <protection/>
    </xf>
    <xf numFmtId="3" fontId="4" fillId="0" borderId="18" xfId="61" applyNumberFormat="1" applyFont="1" applyBorder="1" applyAlignment="1" applyProtection="1">
      <alignment horizontal="center" vertical="center" wrapText="1"/>
      <protection/>
    </xf>
    <xf numFmtId="0" fontId="10" fillId="0" borderId="19" xfId="61" applyFont="1" applyBorder="1" applyAlignment="1" applyProtection="1">
      <alignment horizontal="center" vertical="center" shrinkToFit="1"/>
      <protection/>
    </xf>
    <xf numFmtId="0" fontId="11" fillId="0" borderId="20" xfId="61" applyFont="1" applyBorder="1" applyAlignment="1" applyProtection="1">
      <alignment horizontal="left"/>
      <protection/>
    </xf>
    <xf numFmtId="1" fontId="0" fillId="0" borderId="21" xfId="61" applyNumberFormat="1" applyFont="1" applyBorder="1" applyAlignment="1" applyProtection="1">
      <alignment horizontal="right" shrinkToFit="1"/>
      <protection/>
    </xf>
    <xf numFmtId="58" fontId="0" fillId="0" borderId="21" xfId="61" applyNumberFormat="1" applyFont="1" applyBorder="1" applyAlignment="1" applyProtection="1">
      <alignment horizontal="right" shrinkToFit="1"/>
      <protection/>
    </xf>
    <xf numFmtId="4" fontId="0" fillId="0" borderId="21" xfId="61" applyNumberFormat="1" applyFont="1" applyBorder="1" applyAlignment="1" applyProtection="1">
      <alignment horizontal="right" shrinkToFit="1"/>
      <protection/>
    </xf>
    <xf numFmtId="4" fontId="0" fillId="0" borderId="21" xfId="61" applyNumberFormat="1" applyFont="1" applyBorder="1" applyAlignment="1" applyProtection="1">
      <alignment shrinkToFit="1"/>
      <protection/>
    </xf>
    <xf numFmtId="4" fontId="12" fillId="0" borderId="21" xfId="0" applyNumberFormat="1" applyFont="1" applyBorder="1" applyAlignment="1" applyProtection="1">
      <alignment horizontal="right" shrinkToFit="1"/>
      <protection/>
    </xf>
    <xf numFmtId="0" fontId="10" fillId="0" borderId="22" xfId="61" applyFont="1" applyBorder="1" applyAlignment="1" applyProtection="1">
      <alignment horizontal="center" vertical="center" shrinkToFit="1"/>
      <protection/>
    </xf>
    <xf numFmtId="0" fontId="11" fillId="0" borderId="23" xfId="61" applyFont="1" applyBorder="1" applyAlignment="1" applyProtection="1">
      <alignment horizontal="left"/>
      <protection/>
    </xf>
    <xf numFmtId="1" fontId="0" fillId="0" borderId="24" xfId="61" applyNumberFormat="1" applyFont="1" applyBorder="1" applyAlignment="1" applyProtection="1">
      <alignment horizontal="right" shrinkToFit="1"/>
      <protection/>
    </xf>
    <xf numFmtId="58" fontId="0" fillId="0" borderId="24" xfId="61" applyNumberFormat="1" applyFont="1" applyBorder="1" applyAlignment="1" applyProtection="1">
      <alignment horizontal="right" shrinkToFit="1"/>
      <protection/>
    </xf>
    <xf numFmtId="4" fontId="0" fillId="0" borderId="24" xfId="61" applyNumberFormat="1" applyFont="1" applyBorder="1" applyAlignment="1" applyProtection="1">
      <alignment horizontal="right" shrinkToFit="1"/>
      <protection/>
    </xf>
    <xf numFmtId="4" fontId="0" fillId="0" borderId="24" xfId="61" applyNumberFormat="1" applyFont="1" applyBorder="1" applyAlignment="1" applyProtection="1">
      <alignment shrinkToFit="1"/>
      <protection/>
    </xf>
    <xf numFmtId="4" fontId="0" fillId="33" borderId="24" xfId="61" applyNumberFormat="1" applyFont="1" applyFill="1" applyBorder="1" applyAlignment="1" applyProtection="1">
      <alignment horizontal="right" shrinkToFit="1"/>
      <protection/>
    </xf>
    <xf numFmtId="0" fontId="2" fillId="0" borderId="0" xfId="61" applyFont="1" applyAlignment="1" applyProtection="1">
      <alignment horizontal="right"/>
      <protection/>
    </xf>
    <xf numFmtId="176" fontId="9" fillId="0" borderId="0" xfId="16" applyFont="1" applyFill="1" applyBorder="1" applyAlignment="1" applyProtection="1">
      <alignment/>
      <protection/>
    </xf>
    <xf numFmtId="0" fontId="3" fillId="0" borderId="0" xfId="61" applyFont="1" applyAlignment="1" applyProtection="1">
      <alignment/>
      <protection/>
    </xf>
    <xf numFmtId="181" fontId="9" fillId="0" borderId="0" xfId="16" applyNumberFormat="1" applyFont="1" applyFill="1" applyBorder="1" applyAlignment="1" applyProtection="1">
      <alignment horizontal="left"/>
      <protection/>
    </xf>
    <xf numFmtId="0" fontId="13" fillId="0" borderId="0" xfId="61" applyNumberFormat="1" applyFont="1" applyAlignment="1" applyProtection="1">
      <alignment horizontal="center"/>
      <protection/>
    </xf>
    <xf numFmtId="176" fontId="9" fillId="0" borderId="0" xfId="16" applyFont="1" applyFill="1" applyBorder="1" applyAlignment="1" applyProtection="1">
      <alignment horizontal="left"/>
      <protection/>
    </xf>
    <xf numFmtId="0" fontId="3" fillId="0" borderId="0" xfId="61" applyFont="1" applyAlignment="1" applyProtection="1">
      <alignment horizontal="right"/>
      <protection/>
    </xf>
    <xf numFmtId="0" fontId="13" fillId="0" borderId="0" xfId="61" applyNumberFormat="1" applyFont="1" applyBorder="1" applyAlignment="1" applyProtection="1">
      <alignment horizontal="center"/>
      <protection/>
    </xf>
    <xf numFmtId="0" fontId="13" fillId="0" borderId="0" xfId="61" applyFont="1" applyAlignment="1" applyProtection="1">
      <alignment horizontal="left" vertical="top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3" fontId="4" fillId="0" borderId="0" xfId="61" applyNumberFormat="1" applyFont="1" applyFill="1" applyBorder="1" applyAlignment="1" applyProtection="1">
      <alignment horizontal="center" vertical="center"/>
      <protection/>
    </xf>
    <xf numFmtId="0" fontId="13" fillId="0" borderId="0" xfId="61" applyFont="1" applyAlignment="1" applyProtection="1">
      <alignment/>
      <protection/>
    </xf>
    <xf numFmtId="3" fontId="4" fillId="0" borderId="11" xfId="61" applyNumberFormat="1" applyFont="1" applyBorder="1" applyAlignment="1" applyProtection="1">
      <alignment horizontal="center" vertical="center" wrapText="1"/>
      <protection/>
    </xf>
    <xf numFmtId="3" fontId="4" fillId="0" borderId="25" xfId="61" applyNumberFormat="1" applyFont="1" applyBorder="1" applyAlignment="1" applyProtection="1">
      <alignment horizontal="center" vertical="center" wrapText="1"/>
      <protection/>
    </xf>
    <xf numFmtId="0" fontId="14" fillId="0" borderId="26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/>
      <protection/>
    </xf>
    <xf numFmtId="3" fontId="4" fillId="0" borderId="17" xfId="61" applyNumberFormat="1" applyFont="1" applyBorder="1" applyAlignment="1" applyProtection="1">
      <alignment horizontal="center" vertical="center" wrapText="1"/>
      <protection/>
    </xf>
    <xf numFmtId="3" fontId="4" fillId="0" borderId="27" xfId="61" applyNumberFormat="1" applyFont="1" applyBorder="1" applyAlignment="1" applyProtection="1">
      <alignment horizontal="center" vertical="center" wrapText="1"/>
      <protection/>
    </xf>
    <xf numFmtId="0" fontId="13" fillId="0" borderId="16" xfId="61" applyFont="1" applyBorder="1" applyAlignment="1" applyProtection="1">
      <alignment horizontal="center" vertical="center" wrapText="1"/>
      <protection/>
    </xf>
    <xf numFmtId="0" fontId="13" fillId="0" borderId="28" xfId="61" applyFont="1" applyBorder="1" applyAlignment="1" applyProtection="1">
      <alignment horizontal="center" vertical="center"/>
      <protection/>
    </xf>
    <xf numFmtId="4" fontId="12" fillId="0" borderId="29" xfId="61" applyNumberFormat="1" applyFont="1" applyFill="1" applyBorder="1" applyAlignment="1" applyProtection="1">
      <alignment shrinkToFit="1"/>
      <protection/>
    </xf>
    <xf numFmtId="4" fontId="15" fillId="0" borderId="26" xfId="61" applyNumberFormat="1" applyFont="1" applyFill="1" applyBorder="1" applyAlignment="1" applyProtection="1">
      <alignment horizontal="right" vertical="center" shrinkToFit="1"/>
      <protection/>
    </xf>
    <xf numFmtId="0" fontId="11" fillId="0" borderId="30" xfId="61" applyFont="1" applyBorder="1" applyAlignment="1" applyProtection="1">
      <alignment horizontal="center" vertical="top" shrinkToFit="1"/>
      <protection/>
    </xf>
    <xf numFmtId="0" fontId="3" fillId="34" borderId="14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shrinkToFit="1"/>
      <protection/>
    </xf>
    <xf numFmtId="4" fontId="12" fillId="0" borderId="31" xfId="61" applyNumberFormat="1" applyFont="1" applyFill="1" applyBorder="1" applyAlignment="1" applyProtection="1">
      <alignment shrinkToFit="1"/>
      <protection/>
    </xf>
    <xf numFmtId="0" fontId="11" fillId="0" borderId="22" xfId="61" applyFont="1" applyBorder="1" applyAlignment="1" applyProtection="1">
      <alignment horizontal="center" vertical="top" shrinkToFit="1"/>
      <protection/>
    </xf>
    <xf numFmtId="0" fontId="3" fillId="34" borderId="32" xfId="0" applyFont="1" applyFill="1" applyBorder="1" applyAlignment="1" applyProtection="1">
      <alignment/>
      <protection/>
    </xf>
    <xf numFmtId="0" fontId="3" fillId="34" borderId="32" xfId="0" applyFont="1" applyFill="1" applyBorder="1" applyAlignment="1" applyProtection="1">
      <alignment shrinkToFit="1"/>
      <protection/>
    </xf>
    <xf numFmtId="49" fontId="3" fillId="0" borderId="0" xfId="61" applyNumberFormat="1" applyFont="1" applyAlignment="1" applyProtection="1">
      <alignment/>
      <protection/>
    </xf>
    <xf numFmtId="180" fontId="3" fillId="0" borderId="0" xfId="61" applyNumberFormat="1" applyFont="1" applyAlignment="1" applyProtection="1">
      <alignment horizontal="right"/>
      <protection/>
    </xf>
    <xf numFmtId="3" fontId="3" fillId="0" borderId="0" xfId="61" applyNumberFormat="1" applyFont="1" applyAlignment="1" applyProtection="1">
      <alignment/>
      <protection/>
    </xf>
    <xf numFmtId="0" fontId="13" fillId="0" borderId="11" xfId="61" applyFont="1" applyFill="1" applyBorder="1" applyAlignment="1" applyProtection="1">
      <alignment horizontal="center" vertical="center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80" fontId="13" fillId="0" borderId="11" xfId="61" applyNumberFormat="1" applyFont="1" applyFill="1" applyBorder="1" applyAlignment="1" applyProtection="1">
      <alignment horizontal="center"/>
      <protection/>
    </xf>
    <xf numFmtId="3" fontId="13" fillId="0" borderId="11" xfId="61" applyNumberFormat="1" applyFont="1" applyFill="1" applyBorder="1" applyAlignment="1" applyProtection="1">
      <alignment horizontal="center" vertical="center" wrapText="1"/>
      <protection/>
    </xf>
    <xf numFmtId="0" fontId="13" fillId="0" borderId="28" xfId="61" applyFont="1" applyFill="1" applyBorder="1" applyAlignment="1" applyProtection="1">
      <alignment horizontal="center" vertical="center"/>
      <protection/>
    </xf>
    <xf numFmtId="0" fontId="13" fillId="0" borderId="28" xfId="61" applyFont="1" applyFill="1" applyBorder="1" applyAlignment="1" applyProtection="1">
      <alignment horizontal="center" vertical="center" wrapText="1"/>
      <protection/>
    </xf>
    <xf numFmtId="49" fontId="13" fillId="0" borderId="28" xfId="61" applyNumberFormat="1" applyFont="1" applyBorder="1" applyAlignment="1" applyProtection="1">
      <alignment horizontal="center" vertical="center"/>
      <protection/>
    </xf>
    <xf numFmtId="180" fontId="13" fillId="0" borderId="28" xfId="61" applyNumberFormat="1" applyFont="1" applyBorder="1" applyAlignment="1" applyProtection="1">
      <alignment horizontal="center" vertical="center"/>
      <protection/>
    </xf>
    <xf numFmtId="3" fontId="13" fillId="0" borderId="28" xfId="61" applyNumberFormat="1" applyFont="1" applyBorder="1" applyAlignment="1" applyProtection="1">
      <alignment horizontal="center" vertical="center"/>
      <protection/>
    </xf>
    <xf numFmtId="3" fontId="13" fillId="0" borderId="28" xfId="61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shrinkToFit="1"/>
      <protection/>
    </xf>
    <xf numFmtId="0" fontId="16" fillId="34" borderId="11" xfId="0" applyNumberFormat="1" applyFont="1" applyFill="1" applyBorder="1" applyAlignment="1" applyProtection="1">
      <alignment horizontal="right" shrinkToFit="1"/>
      <protection/>
    </xf>
    <xf numFmtId="0" fontId="3" fillId="0" borderId="11" xfId="0" applyNumberFormat="1" applyFont="1" applyBorder="1" applyAlignment="1" applyProtection="1">
      <alignment horizontal="right" shrinkToFit="1"/>
      <protection/>
    </xf>
    <xf numFmtId="1" fontId="11" fillId="0" borderId="11" xfId="61" applyNumberFormat="1" applyFont="1" applyBorder="1" applyAlignment="1" applyProtection="1">
      <alignment horizontal="right" shrinkToFit="1"/>
      <protection/>
    </xf>
    <xf numFmtId="58" fontId="11" fillId="0" borderId="11" xfId="61" applyNumberFormat="1" applyFont="1" applyBorder="1" applyAlignment="1" applyProtection="1">
      <alignment horizontal="right" shrinkToFit="1"/>
      <protection/>
    </xf>
    <xf numFmtId="4" fontId="11" fillId="0" borderId="11" xfId="61" applyNumberFormat="1" applyFont="1" applyBorder="1" applyAlignment="1" applyProtection="1">
      <alignment horizontal="right" shrinkToFit="1"/>
      <protection/>
    </xf>
    <xf numFmtId="4" fontId="11" fillId="0" borderId="11" xfId="61" applyNumberFormat="1" applyFont="1" applyFill="1" applyBorder="1" applyAlignment="1" applyProtection="1">
      <alignment shrinkToFit="1"/>
      <protection/>
    </xf>
    <xf numFmtId="4" fontId="11" fillId="0" borderId="11" xfId="61" applyNumberFormat="1" applyFont="1" applyBorder="1" applyAlignment="1" applyProtection="1">
      <alignment shrinkToFit="1"/>
      <protection/>
    </xf>
    <xf numFmtId="0" fontId="3" fillId="34" borderId="24" xfId="0" applyFont="1" applyFill="1" applyBorder="1" applyAlignment="1" applyProtection="1">
      <alignment shrinkToFit="1"/>
      <protection/>
    </xf>
    <xf numFmtId="0" fontId="16" fillId="34" borderId="24" xfId="0" applyNumberFormat="1" applyFont="1" applyFill="1" applyBorder="1" applyAlignment="1" applyProtection="1">
      <alignment horizontal="right" shrinkToFit="1"/>
      <protection/>
    </xf>
    <xf numFmtId="0" fontId="3" fillId="0" borderId="24" xfId="0" applyNumberFormat="1" applyFont="1" applyBorder="1" applyAlignment="1" applyProtection="1">
      <alignment horizontal="right" shrinkToFit="1"/>
      <protection/>
    </xf>
    <xf numFmtId="1" fontId="11" fillId="0" borderId="24" xfId="61" applyNumberFormat="1" applyFont="1" applyBorder="1" applyAlignment="1" applyProtection="1">
      <alignment horizontal="right" shrinkToFit="1"/>
      <protection/>
    </xf>
    <xf numFmtId="58" fontId="11" fillId="0" borderId="24" xfId="61" applyNumberFormat="1" applyFont="1" applyBorder="1" applyAlignment="1" applyProtection="1">
      <alignment horizontal="right" shrinkToFit="1"/>
      <protection/>
    </xf>
    <xf numFmtId="4" fontId="11" fillId="0" borderId="24" xfId="61" applyNumberFormat="1" applyFont="1" applyBorder="1" applyAlignment="1" applyProtection="1">
      <alignment horizontal="right" shrinkToFit="1"/>
      <protection/>
    </xf>
    <xf numFmtId="4" fontId="11" fillId="0" borderId="24" xfId="61" applyNumberFormat="1" applyFont="1" applyFill="1" applyBorder="1" applyAlignment="1" applyProtection="1">
      <alignment shrinkToFit="1"/>
      <protection/>
    </xf>
    <xf numFmtId="4" fontId="11" fillId="0" borderId="24" xfId="61" applyNumberFormat="1" applyFont="1" applyBorder="1" applyAlignment="1" applyProtection="1">
      <alignment shrinkToFit="1"/>
      <protection/>
    </xf>
    <xf numFmtId="0" fontId="13" fillId="0" borderId="0" xfId="61" applyFont="1" applyAlignment="1" applyProtection="1">
      <alignment horizontal="center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25" xfId="61" applyFont="1" applyFill="1" applyBorder="1" applyAlignment="1" applyProtection="1">
      <alignment horizontal="center" vertical="center" wrapText="1"/>
      <protection/>
    </xf>
    <xf numFmtId="0" fontId="13" fillId="0" borderId="28" xfId="61" applyFont="1" applyBorder="1" applyAlignment="1" applyProtection="1">
      <alignment horizontal="center" vertical="center" wrapText="1"/>
      <protection/>
    </xf>
    <xf numFmtId="0" fontId="13" fillId="0" borderId="33" xfId="61" applyFont="1" applyFill="1" applyBorder="1" applyAlignment="1" applyProtection="1">
      <alignment horizontal="center" vertical="center" wrapText="1"/>
      <protection/>
    </xf>
    <xf numFmtId="4" fontId="11" fillId="0" borderId="25" xfId="61" applyNumberFormat="1" applyFont="1" applyFill="1" applyBorder="1" applyAlignment="1" applyProtection="1">
      <alignment shrinkToFit="1"/>
      <protection/>
    </xf>
    <xf numFmtId="4" fontId="11" fillId="0" borderId="31" xfId="61" applyNumberFormat="1" applyFont="1" applyFill="1" applyBorder="1" applyAlignment="1" applyProtection="1">
      <alignment shrinkToFit="1"/>
      <protection/>
    </xf>
    <xf numFmtId="0" fontId="17" fillId="0" borderId="34" xfId="61" applyFont="1" applyBorder="1" applyAlignment="1" applyProtection="1">
      <alignment horizontal="left"/>
      <protection/>
    </xf>
    <xf numFmtId="1" fontId="18" fillId="0" borderId="35" xfId="61" applyNumberFormat="1" applyFont="1" applyBorder="1" applyAlignment="1" applyProtection="1">
      <alignment horizontal="right" shrinkToFit="1"/>
      <protection/>
    </xf>
    <xf numFmtId="58" fontId="18" fillId="0" borderId="35" xfId="61" applyNumberFormat="1" applyFont="1" applyBorder="1" applyAlignment="1" applyProtection="1">
      <alignment horizontal="right" shrinkToFit="1"/>
      <protection/>
    </xf>
    <xf numFmtId="4" fontId="5" fillId="0" borderId="35" xfId="61" applyNumberFormat="1" applyFont="1" applyBorder="1" applyAlignment="1" applyProtection="1">
      <alignment horizontal="right" shrinkToFit="1"/>
      <protection/>
    </xf>
    <xf numFmtId="4" fontId="12" fillId="0" borderId="24" xfId="0" applyNumberFormat="1" applyFont="1" applyBorder="1" applyAlignment="1" applyProtection="1">
      <alignment horizontal="right" shrinkToFit="1"/>
      <protection/>
    </xf>
    <xf numFmtId="0" fontId="17" fillId="0" borderId="36" xfId="61" applyFont="1" applyBorder="1" applyAlignment="1" applyProtection="1">
      <alignment horizontal="left"/>
      <protection/>
    </xf>
    <xf numFmtId="1" fontId="18" fillId="0" borderId="37" xfId="61" applyNumberFormat="1" applyFont="1" applyBorder="1" applyAlignment="1" applyProtection="1">
      <alignment horizontal="right" shrinkToFit="1"/>
      <protection/>
    </xf>
    <xf numFmtId="58" fontId="18" fillId="0" borderId="37" xfId="61" applyNumberFormat="1" applyFont="1" applyBorder="1" applyAlignment="1" applyProtection="1">
      <alignment horizontal="right" shrinkToFit="1"/>
      <protection/>
    </xf>
    <xf numFmtId="4" fontId="5" fillId="0" borderId="37" xfId="61" applyNumberFormat="1" applyFont="1" applyBorder="1" applyAlignment="1" applyProtection="1">
      <alignment horizontal="right" shrinkToFit="1"/>
      <protection/>
    </xf>
    <xf numFmtId="0" fontId="10" fillId="0" borderId="38" xfId="61" applyFont="1" applyBorder="1" applyAlignment="1" applyProtection="1">
      <alignment horizontal="center" vertical="center" shrinkToFit="1"/>
      <protection/>
    </xf>
    <xf numFmtId="0" fontId="17" fillId="0" borderId="39" xfId="61" applyFont="1" applyBorder="1" applyAlignment="1" applyProtection="1">
      <alignment horizontal="center"/>
      <protection/>
    </xf>
    <xf numFmtId="1" fontId="5" fillId="0" borderId="40" xfId="61" applyNumberFormat="1" applyFont="1" applyBorder="1" applyAlignment="1" applyProtection="1">
      <alignment horizontal="right" shrinkToFit="1"/>
      <protection/>
    </xf>
    <xf numFmtId="180" fontId="5" fillId="0" borderId="40" xfId="61" applyNumberFormat="1" applyFont="1" applyBorder="1" applyAlignment="1" applyProtection="1">
      <alignment horizontal="right" shrinkToFit="1"/>
      <protection/>
    </xf>
    <xf numFmtId="4" fontId="5" fillId="0" borderId="40" xfId="61" applyNumberFormat="1" applyFont="1" applyBorder="1" applyAlignment="1" applyProtection="1">
      <alignment horizontal="right" shrinkToFit="1"/>
      <protection/>
    </xf>
    <xf numFmtId="0" fontId="10" fillId="0" borderId="0" xfId="61" applyFont="1" applyBorder="1" applyAlignment="1" applyProtection="1">
      <alignment horizontal="center" vertical="center" shrinkToFit="1"/>
      <protection/>
    </xf>
    <xf numFmtId="0" fontId="5" fillId="0" borderId="0" xfId="61" applyFont="1" applyBorder="1" applyAlignment="1" applyProtection="1">
      <alignment horizontal="center"/>
      <protection/>
    </xf>
    <xf numFmtId="3" fontId="6" fillId="0" borderId="0" xfId="61" applyNumberFormat="1" applyFont="1" applyBorder="1" applyAlignment="1" applyProtection="1">
      <alignment shrinkToFit="1"/>
      <protection/>
    </xf>
    <xf numFmtId="4" fontId="19" fillId="0" borderId="0" xfId="61" applyNumberFormat="1" applyFont="1" applyBorder="1" applyAlignment="1" applyProtection="1">
      <alignment shrinkToFit="1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68" applyFont="1" applyAlignment="1" applyProtection="1">
      <alignment horizontal="center"/>
      <protection/>
    </xf>
    <xf numFmtId="180" fontId="3" fillId="0" borderId="0" xfId="46" applyNumberFormat="1" applyFont="1" applyBorder="1" applyAlignment="1" applyProtection="1">
      <alignment horizontal="center"/>
      <protection/>
    </xf>
    <xf numFmtId="0" fontId="7" fillId="0" borderId="0" xfId="61" applyFont="1" applyBorder="1" applyAlignment="1" applyProtection="1">
      <alignment/>
      <protection/>
    </xf>
    <xf numFmtId="3" fontId="3" fillId="0" borderId="0" xfId="68" applyNumberFormat="1" applyFont="1" applyAlignment="1" applyProtection="1">
      <alignment horizontal="center"/>
      <protection/>
    </xf>
    <xf numFmtId="180" fontId="20" fillId="0" borderId="0" xfId="46" applyNumberFormat="1" applyFont="1" applyBorder="1" applyAlignment="1" applyProtection="1">
      <alignment horizontal="center"/>
      <protection/>
    </xf>
    <xf numFmtId="3" fontId="3" fillId="0" borderId="0" xfId="67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61" applyFont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61" applyNumberFormat="1" applyFont="1" applyAlignment="1" applyProtection="1">
      <alignment/>
      <protection/>
    </xf>
    <xf numFmtId="4" fontId="5" fillId="0" borderId="41" xfId="61" applyNumberFormat="1" applyFont="1" applyBorder="1" applyAlignment="1" applyProtection="1">
      <alignment horizontal="right" shrinkToFit="1"/>
      <protection/>
    </xf>
    <xf numFmtId="0" fontId="17" fillId="34" borderId="42" xfId="0" applyFont="1" applyFill="1" applyBorder="1" applyAlignment="1" applyProtection="1">
      <alignment/>
      <protection/>
    </xf>
    <xf numFmtId="0" fontId="17" fillId="34" borderId="42" xfId="0" applyFont="1" applyFill="1" applyBorder="1" applyAlignment="1" applyProtection="1">
      <alignment shrinkToFit="1"/>
      <protection/>
    </xf>
    <xf numFmtId="0" fontId="3" fillId="34" borderId="43" xfId="0" applyFont="1" applyFill="1" applyBorder="1" applyAlignment="1" applyProtection="1">
      <alignment/>
      <protection/>
    </xf>
    <xf numFmtId="0" fontId="3" fillId="34" borderId="44" xfId="0" applyFont="1" applyFill="1" applyBorder="1" applyAlignment="1" applyProtection="1">
      <alignment shrinkToFit="1"/>
      <protection/>
    </xf>
    <xf numFmtId="0" fontId="17" fillId="34" borderId="17" xfId="0" applyFont="1" applyFill="1" applyBorder="1" applyAlignment="1" applyProtection="1">
      <alignment shrinkToFit="1"/>
      <protection/>
    </xf>
    <xf numFmtId="0" fontId="3" fillId="34" borderId="21" xfId="0" applyFont="1" applyFill="1" applyBorder="1" applyAlignment="1" applyProtection="1">
      <alignment shrinkToFit="1"/>
      <protection/>
    </xf>
    <xf numFmtId="4" fontId="5" fillId="0" borderId="45" xfId="61" applyNumberFormat="1" applyFont="1" applyBorder="1" applyAlignment="1" applyProtection="1">
      <alignment horizontal="right" shrinkToFit="1"/>
      <protection/>
    </xf>
    <xf numFmtId="0" fontId="17" fillId="34" borderId="46" xfId="0" applyFont="1" applyFill="1" applyBorder="1" applyAlignment="1" applyProtection="1">
      <alignment/>
      <protection/>
    </xf>
    <xf numFmtId="0" fontId="17" fillId="34" borderId="37" xfId="0" applyFont="1" applyFill="1" applyBorder="1" applyAlignment="1" applyProtection="1">
      <alignment shrinkToFit="1"/>
      <protection/>
    </xf>
    <xf numFmtId="0" fontId="11" fillId="0" borderId="47" xfId="61" applyFont="1" applyBorder="1" applyAlignment="1" applyProtection="1">
      <alignment horizontal="center" vertical="top" shrinkToFit="1"/>
      <protection/>
    </xf>
    <xf numFmtId="0" fontId="17" fillId="0" borderId="48" xfId="61" applyFont="1" applyBorder="1" applyAlignment="1" applyProtection="1">
      <alignment horizontal="center" shrinkToFit="1"/>
      <protection/>
    </xf>
    <xf numFmtId="0" fontId="17" fillId="0" borderId="35" xfId="61" applyFont="1" applyBorder="1" applyAlignment="1" applyProtection="1">
      <alignment shrinkToFit="1"/>
      <protection/>
    </xf>
    <xf numFmtId="4" fontId="15" fillId="0" borderId="0" xfId="61" applyNumberFormat="1" applyFont="1" applyBorder="1" applyAlignment="1" applyProtection="1">
      <alignment horizontal="right" vertical="center" shrinkToFit="1"/>
      <protection/>
    </xf>
    <xf numFmtId="0" fontId="11" fillId="0" borderId="0" xfId="61" applyFont="1" applyBorder="1" applyAlignment="1" applyProtection="1">
      <alignment horizontal="center" vertical="top" shrinkToFit="1"/>
      <protection/>
    </xf>
    <xf numFmtId="0" fontId="17" fillId="0" borderId="0" xfId="61" applyFont="1" applyBorder="1" applyAlignment="1" applyProtection="1">
      <alignment horizontal="center" shrinkToFit="1"/>
      <protection/>
    </xf>
    <xf numFmtId="0" fontId="17" fillId="0" borderId="0" xfId="61" applyFont="1" applyBorder="1" applyAlignment="1" applyProtection="1">
      <alignment shrinkToFit="1"/>
      <protection/>
    </xf>
    <xf numFmtId="176" fontId="3" fillId="0" borderId="0" xfId="65" applyFont="1" applyAlignment="1" applyProtection="1">
      <alignment horizontal="center" vertical="center"/>
      <protection/>
    </xf>
    <xf numFmtId="3" fontId="14" fillId="0" borderId="0" xfId="61" applyNumberFormat="1" applyFont="1" applyAlignment="1" applyProtection="1">
      <alignment horizontal="center"/>
      <protection/>
    </xf>
    <xf numFmtId="0" fontId="7" fillId="0" borderId="0" xfId="6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/>
    </xf>
    <xf numFmtId="0" fontId="3" fillId="0" borderId="0" xfId="61" applyFont="1" applyBorder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3" fillId="0" borderId="49" xfId="61" applyFont="1" applyBorder="1" applyAlignment="1" applyProtection="1">
      <alignment horizontal="center"/>
      <protection/>
    </xf>
    <xf numFmtId="0" fontId="13" fillId="0" borderId="44" xfId="61" applyFont="1" applyBorder="1" applyAlignment="1" applyProtection="1">
      <alignment horizontal="center"/>
      <protection/>
    </xf>
    <xf numFmtId="0" fontId="13" fillId="0" borderId="50" xfId="61" applyFont="1" applyBorder="1" applyAlignment="1" applyProtection="1">
      <alignment horizontal="center"/>
      <protection/>
    </xf>
    <xf numFmtId="0" fontId="13" fillId="0" borderId="43" xfId="61" applyFont="1" applyBorder="1" applyAlignment="1" applyProtection="1">
      <alignment horizontal="center"/>
      <protection/>
    </xf>
    <xf numFmtId="0" fontId="3" fillId="0" borderId="0" xfId="69" applyFont="1" applyAlignment="1" applyProtection="1">
      <alignment/>
      <protection/>
    </xf>
    <xf numFmtId="0" fontId="3" fillId="0" borderId="49" xfId="61" applyFont="1" applyBorder="1" applyAlignment="1" applyProtection="1">
      <alignment horizontal="center"/>
      <protection/>
    </xf>
    <xf numFmtId="0" fontId="3" fillId="0" borderId="51" xfId="61" applyFont="1" applyBorder="1" applyAlignment="1" applyProtection="1">
      <alignment horizontal="center"/>
      <protection/>
    </xf>
    <xf numFmtId="0" fontId="0" fillId="0" borderId="0" xfId="69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50" xfId="61" applyFont="1" applyBorder="1" applyAlignment="1" applyProtection="1">
      <alignment horizontal="center"/>
      <protection/>
    </xf>
    <xf numFmtId="0" fontId="3" fillId="0" borderId="52" xfId="61" applyFont="1" applyBorder="1" applyAlignment="1" applyProtection="1">
      <alignment horizontal="center"/>
      <protection/>
    </xf>
    <xf numFmtId="0" fontId="16" fillId="34" borderId="17" xfId="0" applyNumberFormat="1" applyFont="1" applyFill="1" applyBorder="1" applyAlignment="1" applyProtection="1">
      <alignment horizontal="right" shrinkToFit="1"/>
      <protection/>
    </xf>
    <xf numFmtId="0" fontId="3" fillId="0" borderId="17" xfId="0" applyNumberFormat="1" applyFont="1" applyBorder="1" applyAlignment="1" applyProtection="1">
      <alignment horizontal="right" shrinkToFit="1"/>
      <protection/>
    </xf>
    <xf numFmtId="1" fontId="21" fillId="0" borderId="17" xfId="61" applyNumberFormat="1" applyFont="1" applyBorder="1" applyAlignment="1" applyProtection="1">
      <alignment horizontal="right" shrinkToFit="1"/>
      <protection/>
    </xf>
    <xf numFmtId="58" fontId="21" fillId="0" borderId="17" xfId="61" applyNumberFormat="1" applyFont="1" applyBorder="1" applyAlignment="1" applyProtection="1">
      <alignment horizontal="right" shrinkToFit="1"/>
      <protection/>
    </xf>
    <xf numFmtId="4" fontId="17" fillId="0" borderId="17" xfId="61" applyNumberFormat="1" applyFont="1" applyBorder="1" applyAlignment="1" applyProtection="1">
      <alignment horizontal="right" shrinkToFit="1"/>
      <protection/>
    </xf>
    <xf numFmtId="0" fontId="3" fillId="34" borderId="28" xfId="0" applyFont="1" applyFill="1" applyBorder="1" applyAlignment="1" applyProtection="1">
      <alignment shrinkToFit="1"/>
      <protection/>
    </xf>
    <xf numFmtId="0" fontId="16" fillId="34" borderId="28" xfId="0" applyNumberFormat="1" applyFont="1" applyFill="1" applyBorder="1" applyAlignment="1" applyProtection="1">
      <alignment horizontal="right" shrinkToFit="1"/>
      <protection/>
    </xf>
    <xf numFmtId="0" fontId="3" fillId="0" borderId="28" xfId="0" applyNumberFormat="1" applyFont="1" applyBorder="1" applyAlignment="1" applyProtection="1">
      <alignment horizontal="right" shrinkToFit="1"/>
      <protection/>
    </xf>
    <xf numFmtId="0" fontId="16" fillId="34" borderId="21" xfId="0" applyNumberFormat="1" applyFont="1" applyFill="1" applyBorder="1" applyAlignment="1" applyProtection="1">
      <alignment horizontal="right" shrinkToFit="1"/>
      <protection/>
    </xf>
    <xf numFmtId="0" fontId="3" fillId="0" borderId="21" xfId="0" applyNumberFormat="1" applyFont="1" applyBorder="1" applyAlignment="1" applyProtection="1">
      <alignment horizontal="right" shrinkToFit="1"/>
      <protection/>
    </xf>
    <xf numFmtId="1" fontId="11" fillId="0" borderId="21" xfId="61" applyNumberFormat="1" applyFont="1" applyBorder="1" applyAlignment="1" applyProtection="1">
      <alignment horizontal="right" shrinkToFit="1"/>
      <protection/>
    </xf>
    <xf numFmtId="58" fontId="11" fillId="0" borderId="21" xfId="61" applyNumberFormat="1" applyFont="1" applyBorder="1" applyAlignment="1" applyProtection="1">
      <alignment horizontal="right" shrinkToFit="1"/>
      <protection/>
    </xf>
    <xf numFmtId="4" fontId="11" fillId="0" borderId="21" xfId="61" applyNumberFormat="1" applyFont="1" applyBorder="1" applyAlignment="1" applyProtection="1">
      <alignment horizontal="right" shrinkToFit="1"/>
      <protection/>
    </xf>
    <xf numFmtId="4" fontId="11" fillId="0" borderId="21" xfId="61" applyNumberFormat="1" applyFont="1" applyFill="1" applyBorder="1" applyAlignment="1" applyProtection="1">
      <alignment shrinkToFit="1"/>
      <protection/>
    </xf>
    <xf numFmtId="4" fontId="11" fillId="0" borderId="21" xfId="61" applyNumberFormat="1" applyFont="1" applyBorder="1" applyAlignment="1" applyProtection="1">
      <alignment shrinkToFit="1"/>
      <protection/>
    </xf>
    <xf numFmtId="0" fontId="17" fillId="34" borderId="35" xfId="0" applyNumberFormat="1" applyFont="1" applyFill="1" applyBorder="1" applyAlignment="1" applyProtection="1">
      <alignment horizontal="right" shrinkToFit="1"/>
      <protection/>
    </xf>
    <xf numFmtId="0" fontId="17" fillId="0" borderId="37" xfId="0" applyNumberFormat="1" applyFont="1" applyBorder="1" applyAlignment="1" applyProtection="1">
      <alignment horizontal="right" shrinkToFit="1"/>
      <protection/>
    </xf>
    <xf numFmtId="1" fontId="21" fillId="0" borderId="37" xfId="61" applyNumberFormat="1" applyFont="1" applyBorder="1" applyAlignment="1" applyProtection="1">
      <alignment horizontal="right" shrinkToFit="1"/>
      <protection/>
    </xf>
    <xf numFmtId="58" fontId="21" fillId="0" borderId="37" xfId="61" applyNumberFormat="1" applyFont="1" applyBorder="1" applyAlignment="1" applyProtection="1">
      <alignment horizontal="right" shrinkToFit="1"/>
      <protection/>
    </xf>
    <xf numFmtId="4" fontId="17" fillId="0" borderId="37" xfId="61" applyNumberFormat="1" applyFont="1" applyBorder="1" applyAlignment="1" applyProtection="1">
      <alignment horizontal="right" shrinkToFit="1"/>
      <protection/>
    </xf>
    <xf numFmtId="182" fontId="17" fillId="0" borderId="35" xfId="61" applyNumberFormat="1" applyFont="1" applyBorder="1" applyAlignment="1" applyProtection="1">
      <alignment shrinkToFit="1"/>
      <protection/>
    </xf>
    <xf numFmtId="1" fontId="17" fillId="0" borderId="35" xfId="61" applyNumberFormat="1" applyFont="1" applyBorder="1" applyAlignment="1" applyProtection="1">
      <alignment horizontal="right" shrinkToFit="1"/>
      <protection/>
    </xf>
    <xf numFmtId="180" fontId="17" fillId="0" borderId="35" xfId="61" applyNumberFormat="1" applyFont="1" applyBorder="1" applyAlignment="1" applyProtection="1">
      <alignment horizontal="right" shrinkToFit="1"/>
      <protection/>
    </xf>
    <xf numFmtId="4" fontId="17" fillId="0" borderId="18" xfId="61" applyNumberFormat="1" applyFont="1" applyBorder="1" applyAlignment="1" applyProtection="1">
      <alignment horizontal="right" shrinkToFit="1"/>
      <protection/>
    </xf>
    <xf numFmtId="182" fontId="17" fillId="0" borderId="0" xfId="61" applyNumberFormat="1" applyFont="1" applyBorder="1" applyAlignment="1" applyProtection="1">
      <alignment shrinkToFit="1"/>
      <protection/>
    </xf>
    <xf numFmtId="3" fontId="17" fillId="0" borderId="0" xfId="61" applyNumberFormat="1" applyFont="1" applyBorder="1" applyAlignment="1" applyProtection="1">
      <alignment horizontal="right" shrinkToFit="1"/>
      <protection/>
    </xf>
    <xf numFmtId="4" fontId="22" fillId="0" borderId="0" xfId="61" applyNumberFormat="1" applyFont="1" applyBorder="1" applyAlignment="1" applyProtection="1">
      <alignment shrinkToFit="1"/>
      <protection/>
    </xf>
    <xf numFmtId="180" fontId="13" fillId="0" borderId="0" xfId="61" applyNumberFormat="1" applyFont="1" applyAlignment="1" applyProtection="1">
      <alignment horizontal="right"/>
      <protection/>
    </xf>
    <xf numFmtId="2" fontId="13" fillId="0" borderId="53" xfId="61" applyNumberFormat="1" applyFont="1" applyBorder="1" applyAlignment="1" applyProtection="1">
      <alignment horizontal="center"/>
      <protection/>
    </xf>
    <xf numFmtId="2" fontId="13" fillId="0" borderId="54" xfId="61" applyNumberFormat="1" applyFont="1" applyBorder="1" applyAlignment="1" applyProtection="1">
      <alignment horizontal="center"/>
      <protection/>
    </xf>
    <xf numFmtId="2" fontId="13" fillId="0" borderId="49" xfId="61" applyNumberFormat="1" applyFont="1" applyBorder="1" applyAlignment="1" applyProtection="1">
      <alignment horizontal="center"/>
      <protection/>
    </xf>
    <xf numFmtId="2" fontId="13" fillId="0" borderId="51" xfId="61" applyNumberFormat="1" applyFont="1" applyBorder="1" applyAlignment="1" applyProtection="1">
      <alignment horizontal="center"/>
      <protection/>
    </xf>
    <xf numFmtId="2" fontId="13" fillId="0" borderId="44" xfId="61" applyNumberFormat="1" applyFont="1" applyBorder="1" applyAlignment="1" applyProtection="1">
      <alignment horizontal="center"/>
      <protection/>
    </xf>
    <xf numFmtId="2" fontId="13" fillId="0" borderId="55" xfId="61" applyNumberFormat="1" applyFont="1" applyBorder="1" applyAlignment="1" applyProtection="1">
      <alignment horizontal="center"/>
      <protection/>
    </xf>
    <xf numFmtId="2" fontId="13" fillId="0" borderId="0" xfId="61" applyNumberFormat="1" applyFont="1" applyBorder="1" applyAlignment="1" applyProtection="1">
      <alignment horizontal="center"/>
      <protection/>
    </xf>
    <xf numFmtId="2" fontId="13" fillId="0" borderId="50" xfId="61" applyNumberFormat="1" applyFont="1" applyBorder="1" applyAlignment="1" applyProtection="1">
      <alignment horizontal="center"/>
      <protection/>
    </xf>
    <xf numFmtId="2" fontId="13" fillId="0" borderId="52" xfId="61" applyNumberFormat="1" applyFont="1" applyBorder="1" applyAlignment="1" applyProtection="1">
      <alignment horizontal="center"/>
      <protection/>
    </xf>
    <xf numFmtId="2" fontId="13" fillId="0" borderId="43" xfId="61" applyNumberFormat="1" applyFont="1" applyBorder="1" applyAlignment="1" applyProtection="1">
      <alignment horizontal="center"/>
      <protection/>
    </xf>
    <xf numFmtId="180" fontId="3" fillId="0" borderId="51" xfId="61" applyNumberFormat="1" applyFont="1" applyBorder="1" applyAlignment="1" applyProtection="1">
      <alignment horizontal="right"/>
      <protection/>
    </xf>
    <xf numFmtId="0" fontId="3" fillId="0" borderId="44" xfId="61" applyFont="1" applyBorder="1" applyAlignment="1" applyProtection="1">
      <alignment horizontal="center"/>
      <protection/>
    </xf>
    <xf numFmtId="180" fontId="3" fillId="0" borderId="52" xfId="61" applyNumberFormat="1" applyFont="1" applyBorder="1" applyAlignment="1" applyProtection="1">
      <alignment horizontal="right"/>
      <protection/>
    </xf>
    <xf numFmtId="0" fontId="3" fillId="0" borderId="43" xfId="61" applyFont="1" applyBorder="1" applyAlignment="1" applyProtection="1">
      <alignment horizontal="center"/>
      <protection/>
    </xf>
    <xf numFmtId="4" fontId="17" fillId="0" borderId="27" xfId="61" applyNumberFormat="1" applyFont="1" applyBorder="1" applyAlignment="1" applyProtection="1">
      <alignment horizontal="right" shrinkToFit="1"/>
      <protection/>
    </xf>
    <xf numFmtId="4" fontId="11" fillId="0" borderId="50" xfId="61" applyNumberFormat="1" applyFont="1" applyFill="1" applyBorder="1" applyAlignment="1" applyProtection="1">
      <alignment shrinkToFit="1"/>
      <protection/>
    </xf>
    <xf numFmtId="4" fontId="11" fillId="0" borderId="29" xfId="61" applyNumberFormat="1" applyFont="1" applyFill="1" applyBorder="1" applyAlignment="1" applyProtection="1">
      <alignment shrinkToFit="1"/>
      <protection/>
    </xf>
    <xf numFmtId="4" fontId="11" fillId="0" borderId="56" xfId="61" applyNumberFormat="1" applyFont="1" applyFill="1" applyBorder="1" applyAlignment="1" applyProtection="1">
      <alignment shrinkToFit="1"/>
      <protection/>
    </xf>
    <xf numFmtId="4" fontId="17" fillId="0" borderId="57" xfId="61" applyNumberFormat="1" applyFont="1" applyBorder="1" applyAlignment="1" applyProtection="1">
      <alignment horizontal="right" shrinkToFit="1"/>
      <protection/>
    </xf>
    <xf numFmtId="4" fontId="17" fillId="0" borderId="58" xfId="61" applyNumberFormat="1" applyFont="1" applyBorder="1" applyAlignment="1" applyProtection="1">
      <alignment horizontal="right" shrinkToFit="1"/>
      <protection/>
    </xf>
    <xf numFmtId="2" fontId="13" fillId="0" borderId="59" xfId="61" applyNumberFormat="1" applyFont="1" applyBorder="1" applyAlignment="1" applyProtection="1">
      <alignment horizontal="center"/>
      <protection/>
    </xf>
    <xf numFmtId="0" fontId="3" fillId="0" borderId="51" xfId="61" applyFont="1" applyBorder="1" applyAlignment="1" applyProtection="1">
      <alignment/>
      <protection/>
    </xf>
    <xf numFmtId="0" fontId="3" fillId="0" borderId="44" xfId="61" applyFont="1" applyBorder="1" applyAlignment="1" applyProtection="1">
      <alignment/>
      <protection/>
    </xf>
    <xf numFmtId="0" fontId="3" fillId="0" borderId="52" xfId="61" applyFont="1" applyBorder="1" applyAlignment="1" applyProtection="1">
      <alignment/>
      <protection/>
    </xf>
    <xf numFmtId="0" fontId="3" fillId="0" borderId="43" xfId="6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0" xfId="0" applyNumberFormat="1" applyFont="1" applyBorder="1" applyAlignment="1" applyProtection="1">
      <alignment horizontal="right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3" fontId="3" fillId="0" borderId="0" xfId="61" applyNumberFormat="1" applyFont="1" applyAlignment="1" applyProtection="1">
      <alignment horizontal="center"/>
      <protection/>
    </xf>
    <xf numFmtId="0" fontId="4" fillId="0" borderId="0" xfId="61" applyFont="1" applyAlignment="1" applyProtection="1">
      <alignment horizontal="left"/>
      <protection/>
    </xf>
    <xf numFmtId="0" fontId="4" fillId="0" borderId="0" xfId="61" applyFont="1" applyAlignment="1" applyProtection="1">
      <alignment horizontal="center"/>
      <protection/>
    </xf>
    <xf numFmtId="0" fontId="4" fillId="0" borderId="0" xfId="61" applyFont="1" applyAlignment="1" applyProtection="1">
      <alignment/>
      <protection/>
    </xf>
    <xf numFmtId="0" fontId="3" fillId="0" borderId="0" xfId="69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4" fontId="24" fillId="0" borderId="0" xfId="0" applyNumberFormat="1" applyFont="1" applyFill="1" applyBorder="1" applyAlignment="1" applyProtection="1">
      <alignment/>
      <protection/>
    </xf>
    <xf numFmtId="3" fontId="0" fillId="0" borderId="0" xfId="61" applyNumberFormat="1" applyFont="1" applyFill="1" applyBorder="1" applyAlignment="1" applyProtection="1">
      <alignment/>
      <protection/>
    </xf>
    <xf numFmtId="0" fontId="24" fillId="35" borderId="26" xfId="0" applyFont="1" applyFill="1" applyBorder="1" applyAlignment="1" applyProtection="1">
      <alignment horizontal="center" vertical="center"/>
      <protection/>
    </xf>
    <xf numFmtId="0" fontId="23" fillId="35" borderId="26" xfId="0" applyFont="1" applyFill="1" applyBorder="1" applyAlignment="1" applyProtection="1">
      <alignment horizontal="center" vertical="center"/>
      <protection/>
    </xf>
    <xf numFmtId="4" fontId="24" fillId="35" borderId="26" xfId="0" applyNumberFormat="1" applyFont="1" applyFill="1" applyBorder="1" applyAlignment="1" applyProtection="1">
      <alignment/>
      <protection/>
    </xf>
    <xf numFmtId="0" fontId="0" fillId="0" borderId="0" xfId="6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4" fillId="0" borderId="0" xfId="61" applyFont="1" applyAlignment="1" applyProtection="1">
      <alignment/>
      <protection/>
    </xf>
    <xf numFmtId="3" fontId="0" fillId="0" borderId="0" xfId="61" applyNumberFormat="1" applyFont="1" applyAlignment="1" applyProtection="1">
      <alignment/>
      <protection/>
    </xf>
    <xf numFmtId="49" fontId="4" fillId="0" borderId="0" xfId="61" applyNumberFormat="1" applyFont="1" applyAlignment="1" applyProtection="1">
      <alignment/>
      <protection/>
    </xf>
    <xf numFmtId="3" fontId="4" fillId="0" borderId="0" xfId="61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46" applyFont="1" applyAlignment="1" applyProtection="1">
      <alignment horizontal="left"/>
      <protection/>
    </xf>
    <xf numFmtId="0" fontId="0" fillId="0" borderId="0" xfId="66" applyFont="1" applyAlignment="1" applyProtection="1">
      <alignment/>
      <protection/>
    </xf>
    <xf numFmtId="180" fontId="4" fillId="0" borderId="0" xfId="61" applyNumberFormat="1" applyFont="1" applyAlignment="1" applyProtection="1">
      <alignment horizontal="right"/>
      <protection/>
    </xf>
    <xf numFmtId="180" fontId="0" fillId="0" borderId="0" xfId="61" applyNumberFormat="1" applyFont="1" applyAlignment="1" applyProtection="1">
      <alignment horizontal="right"/>
      <protection/>
    </xf>
    <xf numFmtId="49" fontId="4" fillId="0" borderId="0" xfId="61" applyNumberFormat="1" applyFont="1" applyAlignment="1" applyProtection="1">
      <alignment/>
      <protection/>
    </xf>
    <xf numFmtId="49" fontId="14" fillId="0" borderId="0" xfId="61" applyNumberFormat="1" applyFont="1" applyAlignment="1" applyProtection="1">
      <alignment/>
      <protection/>
    </xf>
    <xf numFmtId="180" fontId="24" fillId="35" borderId="26" xfId="61" applyNumberFormat="1" applyFont="1" applyFill="1" applyBorder="1" applyAlignment="1" applyProtection="1">
      <alignment horizontal="center" vertical="center"/>
      <protection/>
    </xf>
    <xf numFmtId="3" fontId="23" fillId="35" borderId="26" xfId="0" applyNumberFormat="1" applyFont="1" applyFill="1" applyBorder="1" applyAlignment="1" applyProtection="1">
      <alignment horizontal="center"/>
      <protection/>
    </xf>
    <xf numFmtId="0" fontId="23" fillId="35" borderId="26" xfId="0" applyFont="1" applyFill="1" applyBorder="1" applyAlignment="1" applyProtection="1">
      <alignment horizontal="center"/>
      <protection/>
    </xf>
    <xf numFmtId="49" fontId="7" fillId="0" borderId="0" xfId="61" applyNumberFormat="1" applyFont="1" applyAlignment="1" applyProtection="1">
      <alignment/>
      <protection/>
    </xf>
    <xf numFmtId="4" fontId="24" fillId="35" borderId="26" xfId="61" applyNumberFormat="1" applyFont="1" applyFill="1" applyBorder="1" applyAlignment="1" applyProtection="1">
      <alignment horizontal="right" shrinkToFit="1"/>
      <protection/>
    </xf>
    <xf numFmtId="4" fontId="24" fillId="35" borderId="26" xfId="61" applyNumberFormat="1" applyFont="1" applyFill="1" applyBorder="1" applyAlignment="1" applyProtection="1">
      <alignment shrinkToFit="1"/>
      <protection/>
    </xf>
    <xf numFmtId="180" fontId="14" fillId="0" borderId="0" xfId="61" applyNumberFormat="1" applyFont="1" applyAlignment="1" applyProtection="1">
      <alignment horizontal="right"/>
      <protection/>
    </xf>
    <xf numFmtId="3" fontId="14" fillId="0" borderId="0" xfId="61" applyNumberFormat="1" applyFont="1" applyAlignment="1" applyProtection="1">
      <alignment/>
      <protection/>
    </xf>
    <xf numFmtId="4" fontId="24" fillId="35" borderId="26" xfId="0" applyNumberFormat="1" applyFont="1" applyFill="1" applyBorder="1" applyAlignment="1" applyProtection="1">
      <alignment shrinkToFit="1"/>
      <protection/>
    </xf>
  </cellXfs>
  <cellStyles count="56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Normal 2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Normal_F NED CENTR ORD BOLI CRONICE 2003" xfId="61"/>
    <cellStyle name="Accent6" xfId="62"/>
    <cellStyle name="40% - Accent6" xfId="63"/>
    <cellStyle name="60% - Accent6" xfId="64"/>
    <cellStyle name="Comma_plati in 29_06_2011" xfId="65"/>
    <cellStyle name="Normal 2 2" xfId="66"/>
    <cellStyle name="Normal_F NED CENTR ORD BOLI CRONICE 2003 10" xfId="67"/>
    <cellStyle name="Normal_F NED CENTR ORD BOLI CRONICE 2003 2" xfId="68"/>
    <cellStyle name="Normal_plati in 29_06_201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5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8515625" style="9" customWidth="1"/>
    <col min="2" max="2" width="29.7109375" style="9" customWidth="1"/>
    <col min="3" max="3" width="16.8515625" style="9" customWidth="1"/>
    <col min="4" max="4" width="8.7109375" style="9" customWidth="1"/>
    <col min="5" max="5" width="10.57421875" style="10" customWidth="1"/>
    <col min="6" max="6" width="10.421875" style="11" customWidth="1"/>
    <col min="7" max="7" width="9.8515625" style="11" customWidth="1"/>
    <col min="8" max="8" width="10.57421875" style="11" customWidth="1"/>
    <col min="9" max="9" width="8.00390625" style="11" customWidth="1"/>
    <col min="10" max="10" width="9.7109375" style="11" customWidth="1"/>
    <col min="11" max="11" width="9.140625" style="9" customWidth="1"/>
    <col min="12" max="12" width="13.57421875" style="12" hidden="1" customWidth="1"/>
    <col min="13" max="13" width="9.140625" style="9" hidden="1" customWidth="1"/>
    <col min="14" max="14" width="3.7109375" style="9" hidden="1" customWidth="1"/>
    <col min="15" max="15" width="30.28125" style="9" hidden="1" customWidth="1"/>
    <col min="16" max="16" width="9.57421875" style="9" hidden="1" customWidth="1"/>
    <col min="17" max="17" width="9.8515625" style="9" hidden="1" customWidth="1"/>
    <col min="18" max="18" width="22.8515625" style="9" hidden="1" customWidth="1"/>
    <col min="19" max="19" width="10.8515625" style="9" hidden="1" customWidth="1"/>
    <col min="20" max="20" width="7.140625" style="13" hidden="1" customWidth="1"/>
    <col min="21" max="21" width="10.140625" style="14" hidden="1" customWidth="1"/>
    <col min="22" max="22" width="9.00390625" style="11" hidden="1" customWidth="1"/>
    <col min="23" max="23" width="11.7109375" style="11" hidden="1" customWidth="1"/>
    <col min="24" max="24" width="8.8515625" style="9" hidden="1" customWidth="1"/>
    <col min="25" max="25" width="7.28125" style="9" hidden="1" customWidth="1"/>
    <col min="26" max="26" width="9.57421875" style="9" hidden="1" customWidth="1"/>
    <col min="27" max="16384" width="9.140625" style="9" customWidth="1"/>
  </cols>
  <sheetData>
    <row r="1" spans="1:26" s="1" customFormat="1" ht="12.75">
      <c r="A1" s="15" t="s">
        <v>0</v>
      </c>
      <c r="B1" s="9"/>
      <c r="C1" s="9"/>
      <c r="E1" s="16"/>
      <c r="F1" s="17"/>
      <c r="G1" s="17"/>
      <c r="H1" s="17"/>
      <c r="I1" s="17"/>
      <c r="J1" s="17"/>
      <c r="L1" s="48"/>
      <c r="N1" s="49" t="s">
        <v>0</v>
      </c>
      <c r="O1" s="50"/>
      <c r="P1" s="50"/>
      <c r="Q1" s="50"/>
      <c r="R1" s="50"/>
      <c r="S1" s="50"/>
      <c r="T1" s="78"/>
      <c r="U1" s="79"/>
      <c r="V1" s="80"/>
      <c r="W1" s="80"/>
      <c r="X1" s="50"/>
      <c r="Y1" s="50"/>
      <c r="Z1" s="50"/>
    </row>
    <row r="2" spans="1:26" ht="12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N2" s="51" t="s">
        <v>1</v>
      </c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2.75">
      <c r="A3" s="18"/>
      <c r="B3" s="18"/>
      <c r="C3" s="18"/>
      <c r="D3" s="18"/>
      <c r="E3" s="18"/>
      <c r="F3" s="18"/>
      <c r="G3" s="18"/>
      <c r="H3" s="18"/>
      <c r="I3" s="18"/>
      <c r="J3" s="18"/>
      <c r="N3" s="53" t="s">
        <v>2</v>
      </c>
      <c r="O3" s="53"/>
      <c r="P3" s="53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5:26" s="2" customFormat="1" ht="11.25">
      <c r="E4" s="19"/>
      <c r="F4" s="20"/>
      <c r="G4" s="20"/>
      <c r="H4" s="20"/>
      <c r="I4" s="20"/>
      <c r="J4" s="20"/>
      <c r="L4" s="54"/>
      <c r="N4" s="55" t="s">
        <v>3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s="2" customFormat="1" ht="12.75" customHeight="1">
      <c r="A5" s="21" t="s">
        <v>4</v>
      </c>
      <c r="B5" s="21"/>
      <c r="C5" s="21"/>
      <c r="D5" s="21"/>
      <c r="E5" s="21"/>
      <c r="F5" s="21"/>
      <c r="G5" s="21"/>
      <c r="H5" s="21"/>
      <c r="I5" s="21"/>
      <c r="J5" s="21"/>
      <c r="L5" s="54"/>
      <c r="N5" s="56" t="s">
        <v>5</v>
      </c>
      <c r="O5" s="50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s="3" customFormat="1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57"/>
      <c r="L6" s="58"/>
      <c r="N6" s="59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5:26" s="2" customFormat="1" ht="12.75" customHeight="1">
      <c r="E7" s="19"/>
      <c r="F7" s="20"/>
      <c r="G7" s="20"/>
      <c r="H7" s="20"/>
      <c r="I7" s="20"/>
      <c r="J7" s="20"/>
      <c r="L7" s="54"/>
      <c r="N7" s="50"/>
      <c r="O7" s="50"/>
      <c r="P7" s="50"/>
      <c r="Q7" s="50"/>
      <c r="R7" s="50"/>
      <c r="S7" s="50"/>
      <c r="T7" s="78"/>
      <c r="U7" s="79"/>
      <c r="V7" s="80"/>
      <c r="W7" s="80"/>
      <c r="X7" s="50"/>
      <c r="Y7" s="50"/>
      <c r="Z7" s="107" t="s">
        <v>6</v>
      </c>
    </row>
    <row r="8" spans="1:26" ht="13.5" customHeight="1">
      <c r="A8" s="22" t="s">
        <v>7</v>
      </c>
      <c r="B8" s="23" t="s">
        <v>8</v>
      </c>
      <c r="C8" s="24" t="s">
        <v>9</v>
      </c>
      <c r="D8" s="25" t="s">
        <v>10</v>
      </c>
      <c r="E8" s="26"/>
      <c r="F8" s="27"/>
      <c r="G8" s="28" t="s">
        <v>11</v>
      </c>
      <c r="H8" s="28" t="s">
        <v>12</v>
      </c>
      <c r="I8" s="60" t="s">
        <v>13</v>
      </c>
      <c r="J8" s="61" t="s">
        <v>14</v>
      </c>
      <c r="L8" s="62" t="s">
        <v>15</v>
      </c>
      <c r="N8" s="63" t="s">
        <v>16</v>
      </c>
      <c r="O8" s="64" t="s">
        <v>17</v>
      </c>
      <c r="P8" s="64" t="s">
        <v>18</v>
      </c>
      <c r="Q8" s="64" t="s">
        <v>19</v>
      </c>
      <c r="R8" s="81" t="s">
        <v>20</v>
      </c>
      <c r="S8" s="82" t="s">
        <v>21</v>
      </c>
      <c r="T8" s="83" t="s">
        <v>10</v>
      </c>
      <c r="U8" s="83"/>
      <c r="V8" s="83"/>
      <c r="W8" s="84" t="s">
        <v>22</v>
      </c>
      <c r="X8" s="82" t="s">
        <v>23</v>
      </c>
      <c r="Y8" s="108" t="s">
        <v>24</v>
      </c>
      <c r="Z8" s="109" t="s">
        <v>14</v>
      </c>
    </row>
    <row r="9" spans="1:26" s="4" customFormat="1" ht="69" customHeight="1">
      <c r="A9" s="29"/>
      <c r="B9" s="30"/>
      <c r="C9" s="31"/>
      <c r="D9" s="30" t="s">
        <v>25</v>
      </c>
      <c r="E9" s="32" t="s">
        <v>26</v>
      </c>
      <c r="F9" s="30" t="s">
        <v>27</v>
      </c>
      <c r="G9" s="33"/>
      <c r="H9" s="33"/>
      <c r="I9" s="65"/>
      <c r="J9" s="66"/>
      <c r="L9" s="62"/>
      <c r="N9" s="67"/>
      <c r="O9" s="68"/>
      <c r="P9" s="68"/>
      <c r="Q9" s="68"/>
      <c r="R9" s="85"/>
      <c r="S9" s="86"/>
      <c r="T9" s="87" t="s">
        <v>25</v>
      </c>
      <c r="U9" s="88" t="s">
        <v>28</v>
      </c>
      <c r="V9" s="89" t="s">
        <v>27</v>
      </c>
      <c r="W9" s="90"/>
      <c r="X9" s="86"/>
      <c r="Y9" s="110"/>
      <c r="Z9" s="111"/>
    </row>
    <row r="10" spans="1:26" s="5" customFormat="1" ht="12.75">
      <c r="A10" s="34">
        <f aca="true" t="shared" si="0" ref="A10:A25">N10</f>
        <v>1</v>
      </c>
      <c r="B10" s="35" t="str">
        <f aca="true" t="shared" si="1" ref="B10:B25">O10</f>
        <v>SPITAL JUDETEAN BAIA MARE</v>
      </c>
      <c r="C10" s="36" t="s">
        <v>29</v>
      </c>
      <c r="D10" s="36">
        <v>10</v>
      </c>
      <c r="E10" s="37">
        <v>42741</v>
      </c>
      <c r="F10" s="38">
        <v>338.52</v>
      </c>
      <c r="G10" s="39"/>
      <c r="H10" s="40"/>
      <c r="I10" s="39">
        <v>212.52</v>
      </c>
      <c r="J10" s="69">
        <f aca="true" t="shared" si="2" ref="J10:J25">F10-G10-H10-I10</f>
        <v>125.99999999999997</v>
      </c>
      <c r="L10" s="70">
        <f aca="true" t="shared" si="3" ref="L10:L25">F10</f>
        <v>338.52</v>
      </c>
      <c r="N10" s="71">
        <v>1</v>
      </c>
      <c r="O10" s="72" t="s">
        <v>30</v>
      </c>
      <c r="P10" s="73" t="s">
        <v>31</v>
      </c>
      <c r="Q10" s="91" t="s">
        <v>31</v>
      </c>
      <c r="R10" s="92" t="s">
        <v>32</v>
      </c>
      <c r="S10" s="93" t="s">
        <v>33</v>
      </c>
      <c r="T10" s="94">
        <f aca="true" t="shared" si="4" ref="T10:T25">D10</f>
        <v>10</v>
      </c>
      <c r="U10" s="95">
        <f aca="true" t="shared" si="5" ref="U10:U25">IF(E10=0,"0",E10)</f>
        <v>42741</v>
      </c>
      <c r="V10" s="96">
        <f aca="true" t="shared" si="6" ref="V10:V25">F10</f>
        <v>338.52</v>
      </c>
      <c r="W10" s="97">
        <f aca="true" t="shared" si="7" ref="W10:W25">V10-X10</f>
        <v>125.99999999999997</v>
      </c>
      <c r="X10" s="98">
        <f aca="true" t="shared" si="8" ref="X10:X25">I10</f>
        <v>212.52</v>
      </c>
      <c r="Y10" s="97">
        <f aca="true" t="shared" si="9" ref="Y10:Y25">G10+H10</f>
        <v>0</v>
      </c>
      <c r="Z10" s="112">
        <f aca="true" t="shared" si="10" ref="Z10:Z25">W10-Y10</f>
        <v>125.99999999999997</v>
      </c>
    </row>
    <row r="11" spans="1:26" s="5" customFormat="1" ht="12.75">
      <c r="A11" s="41">
        <f t="shared" si="0"/>
        <v>2</v>
      </c>
      <c r="B11" s="42" t="str">
        <f t="shared" si="1"/>
        <v>SPITAL JUDETEAN BAIA MARE</v>
      </c>
      <c r="C11" s="43"/>
      <c r="D11" s="43">
        <v>9</v>
      </c>
      <c r="E11" s="44">
        <v>42741</v>
      </c>
      <c r="F11" s="45">
        <v>168.09</v>
      </c>
      <c r="G11" s="46"/>
      <c r="H11" s="40"/>
      <c r="I11" s="46"/>
      <c r="J11" s="74">
        <f t="shared" si="2"/>
        <v>168.09</v>
      </c>
      <c r="L11" s="70">
        <f t="shared" si="3"/>
        <v>168.09</v>
      </c>
      <c r="N11" s="75">
        <f>N10+1</f>
        <v>2</v>
      </c>
      <c r="O11" s="76" t="s">
        <v>30</v>
      </c>
      <c r="P11" s="77" t="s">
        <v>31</v>
      </c>
      <c r="Q11" s="99" t="s">
        <v>31</v>
      </c>
      <c r="R11" s="100" t="s">
        <v>32</v>
      </c>
      <c r="S11" s="101" t="s">
        <v>33</v>
      </c>
      <c r="T11" s="102">
        <f t="shared" si="4"/>
        <v>9</v>
      </c>
      <c r="U11" s="103">
        <f t="shared" si="5"/>
        <v>42741</v>
      </c>
      <c r="V11" s="104">
        <f t="shared" si="6"/>
        <v>168.09</v>
      </c>
      <c r="W11" s="105">
        <f t="shared" si="7"/>
        <v>168.09</v>
      </c>
      <c r="X11" s="106">
        <f t="shared" si="8"/>
        <v>0</v>
      </c>
      <c r="Y11" s="105">
        <f t="shared" si="9"/>
        <v>0</v>
      </c>
      <c r="Z11" s="113">
        <f t="shared" si="10"/>
        <v>168.09</v>
      </c>
    </row>
    <row r="12" spans="1:26" s="5" customFormat="1" ht="12.75">
      <c r="A12" s="41">
        <f t="shared" si="0"/>
        <v>3</v>
      </c>
      <c r="B12" s="42" t="str">
        <f t="shared" si="1"/>
        <v>SPITAL JUDETEAN BAIA MARE</v>
      </c>
      <c r="C12" s="43"/>
      <c r="D12" s="43">
        <v>12</v>
      </c>
      <c r="E12" s="44">
        <v>42744</v>
      </c>
      <c r="F12" s="45">
        <v>43.56</v>
      </c>
      <c r="G12" s="46"/>
      <c r="H12" s="40"/>
      <c r="I12" s="46"/>
      <c r="J12" s="74">
        <f t="shared" si="2"/>
        <v>43.56</v>
      </c>
      <c r="L12" s="70">
        <f t="shared" si="3"/>
        <v>43.56</v>
      </c>
      <c r="N12" s="75">
        <f aca="true" t="shared" si="11" ref="N12:N76">N11+1</f>
        <v>3</v>
      </c>
      <c r="O12" s="76" t="s">
        <v>30</v>
      </c>
      <c r="P12" s="77" t="s">
        <v>31</v>
      </c>
      <c r="Q12" s="99" t="s">
        <v>31</v>
      </c>
      <c r="R12" s="100" t="s">
        <v>32</v>
      </c>
      <c r="S12" s="101" t="s">
        <v>33</v>
      </c>
      <c r="T12" s="102">
        <f t="shared" si="4"/>
        <v>12</v>
      </c>
      <c r="U12" s="103">
        <f t="shared" si="5"/>
        <v>42744</v>
      </c>
      <c r="V12" s="104">
        <f t="shared" si="6"/>
        <v>43.56</v>
      </c>
      <c r="W12" s="105">
        <f t="shared" si="7"/>
        <v>43.56</v>
      </c>
      <c r="X12" s="106">
        <f t="shared" si="8"/>
        <v>0</v>
      </c>
      <c r="Y12" s="105">
        <f t="shared" si="9"/>
        <v>0</v>
      </c>
      <c r="Z12" s="113">
        <f t="shared" si="10"/>
        <v>43.56</v>
      </c>
    </row>
    <row r="13" spans="1:26" s="5" customFormat="1" ht="12.75">
      <c r="A13" s="41">
        <f t="shared" si="0"/>
        <v>4</v>
      </c>
      <c r="B13" s="42" t="str">
        <f t="shared" si="1"/>
        <v>SPITAL JUDETEAN BAIA MARE</v>
      </c>
      <c r="C13" s="43"/>
      <c r="D13" s="43">
        <v>1991</v>
      </c>
      <c r="E13" s="44">
        <v>42744</v>
      </c>
      <c r="F13" s="45">
        <v>42.73</v>
      </c>
      <c r="G13" s="46"/>
      <c r="H13" s="40"/>
      <c r="I13" s="46"/>
      <c r="J13" s="74">
        <f t="shared" si="2"/>
        <v>42.73</v>
      </c>
      <c r="L13" s="70">
        <f t="shared" si="3"/>
        <v>42.73</v>
      </c>
      <c r="N13" s="75">
        <f t="shared" si="11"/>
        <v>4</v>
      </c>
      <c r="O13" s="76" t="s">
        <v>30</v>
      </c>
      <c r="P13" s="77" t="s">
        <v>31</v>
      </c>
      <c r="Q13" s="99" t="s">
        <v>31</v>
      </c>
      <c r="R13" s="100" t="s">
        <v>32</v>
      </c>
      <c r="S13" s="101" t="s">
        <v>33</v>
      </c>
      <c r="T13" s="102">
        <f t="shared" si="4"/>
        <v>1991</v>
      </c>
      <c r="U13" s="103">
        <f t="shared" si="5"/>
        <v>42744</v>
      </c>
      <c r="V13" s="104">
        <f t="shared" si="6"/>
        <v>42.73</v>
      </c>
      <c r="W13" s="105">
        <f t="shared" si="7"/>
        <v>42.73</v>
      </c>
      <c r="X13" s="106">
        <f t="shared" si="8"/>
        <v>0</v>
      </c>
      <c r="Y13" s="105">
        <f t="shared" si="9"/>
        <v>0</v>
      </c>
      <c r="Z13" s="113">
        <f t="shared" si="10"/>
        <v>42.73</v>
      </c>
    </row>
    <row r="14" spans="1:26" s="5" customFormat="1" ht="12.75">
      <c r="A14" s="41">
        <f t="shared" si="0"/>
        <v>5</v>
      </c>
      <c r="B14" s="42" t="str">
        <f t="shared" si="1"/>
        <v>SPITAL JUDETEAN BAIA MARE</v>
      </c>
      <c r="C14" s="43"/>
      <c r="D14" s="43">
        <v>307973</v>
      </c>
      <c r="E14" s="44">
        <v>42744</v>
      </c>
      <c r="F14" s="45">
        <v>76.91</v>
      </c>
      <c r="G14" s="46"/>
      <c r="H14" s="40"/>
      <c r="I14" s="46"/>
      <c r="J14" s="74">
        <f t="shared" si="2"/>
        <v>76.91</v>
      </c>
      <c r="L14" s="70">
        <f t="shared" si="3"/>
        <v>76.91</v>
      </c>
      <c r="N14" s="75">
        <f t="shared" si="11"/>
        <v>5</v>
      </c>
      <c r="O14" s="76" t="s">
        <v>30</v>
      </c>
      <c r="P14" s="77" t="s">
        <v>31</v>
      </c>
      <c r="Q14" s="99" t="s">
        <v>31</v>
      </c>
      <c r="R14" s="100" t="s">
        <v>32</v>
      </c>
      <c r="S14" s="101" t="s">
        <v>33</v>
      </c>
      <c r="T14" s="102">
        <f t="shared" si="4"/>
        <v>307973</v>
      </c>
      <c r="U14" s="103">
        <f t="shared" si="5"/>
        <v>42744</v>
      </c>
      <c r="V14" s="104">
        <f t="shared" si="6"/>
        <v>76.91</v>
      </c>
      <c r="W14" s="105">
        <f t="shared" si="7"/>
        <v>76.91</v>
      </c>
      <c r="X14" s="106">
        <f t="shared" si="8"/>
        <v>0</v>
      </c>
      <c r="Y14" s="105">
        <f t="shared" si="9"/>
        <v>0</v>
      </c>
      <c r="Z14" s="113">
        <f t="shared" si="10"/>
        <v>76.91</v>
      </c>
    </row>
    <row r="15" spans="1:26" s="5" customFormat="1" ht="12.75">
      <c r="A15" s="41">
        <f t="shared" si="0"/>
        <v>6</v>
      </c>
      <c r="B15" s="42" t="str">
        <f t="shared" si="1"/>
        <v>SPITAL JUDETEAN BAIA MARE</v>
      </c>
      <c r="C15" s="43"/>
      <c r="D15" s="43">
        <v>11</v>
      </c>
      <c r="E15" s="44">
        <v>42744</v>
      </c>
      <c r="F15" s="45">
        <v>121.3</v>
      </c>
      <c r="G15" s="46"/>
      <c r="H15" s="40"/>
      <c r="I15" s="46"/>
      <c r="J15" s="74">
        <f t="shared" si="2"/>
        <v>121.3</v>
      </c>
      <c r="L15" s="70">
        <f t="shared" si="3"/>
        <v>121.3</v>
      </c>
      <c r="N15" s="75">
        <f t="shared" si="11"/>
        <v>6</v>
      </c>
      <c r="O15" s="76" t="s">
        <v>30</v>
      </c>
      <c r="P15" s="77" t="s">
        <v>31</v>
      </c>
      <c r="Q15" s="99" t="s">
        <v>31</v>
      </c>
      <c r="R15" s="100" t="s">
        <v>32</v>
      </c>
      <c r="S15" s="101" t="s">
        <v>33</v>
      </c>
      <c r="T15" s="102">
        <f t="shared" si="4"/>
        <v>11</v>
      </c>
      <c r="U15" s="103">
        <f t="shared" si="5"/>
        <v>42744</v>
      </c>
      <c r="V15" s="104">
        <f t="shared" si="6"/>
        <v>121.3</v>
      </c>
      <c r="W15" s="105">
        <f t="shared" si="7"/>
        <v>121.3</v>
      </c>
      <c r="X15" s="106">
        <f t="shared" si="8"/>
        <v>0</v>
      </c>
      <c r="Y15" s="105">
        <f t="shared" si="9"/>
        <v>0</v>
      </c>
      <c r="Z15" s="113">
        <f t="shared" si="10"/>
        <v>121.3</v>
      </c>
    </row>
    <row r="16" spans="1:26" s="5" customFormat="1" ht="12.75">
      <c r="A16" s="41">
        <f t="shared" si="0"/>
        <v>7</v>
      </c>
      <c r="B16" s="42" t="str">
        <f t="shared" si="1"/>
        <v>SPITAL JUDETEAN BAIA MARE</v>
      </c>
      <c r="C16" s="43"/>
      <c r="D16" s="43">
        <v>13</v>
      </c>
      <c r="E16" s="44">
        <v>42745</v>
      </c>
      <c r="F16" s="45">
        <v>162.15</v>
      </c>
      <c r="G16" s="46"/>
      <c r="H16" s="40"/>
      <c r="I16" s="46"/>
      <c r="J16" s="74">
        <f t="shared" si="2"/>
        <v>162.15</v>
      </c>
      <c r="L16" s="70">
        <f t="shared" si="3"/>
        <v>162.15</v>
      </c>
      <c r="N16" s="75">
        <f t="shared" si="11"/>
        <v>7</v>
      </c>
      <c r="O16" s="76" t="s">
        <v>30</v>
      </c>
      <c r="P16" s="77" t="s">
        <v>31</v>
      </c>
      <c r="Q16" s="99" t="s">
        <v>31</v>
      </c>
      <c r="R16" s="100" t="s">
        <v>32</v>
      </c>
      <c r="S16" s="101" t="s">
        <v>33</v>
      </c>
      <c r="T16" s="102">
        <f t="shared" si="4"/>
        <v>13</v>
      </c>
      <c r="U16" s="103">
        <f t="shared" si="5"/>
        <v>42745</v>
      </c>
      <c r="V16" s="104">
        <f t="shared" si="6"/>
        <v>162.15</v>
      </c>
      <c r="W16" s="105">
        <f t="shared" si="7"/>
        <v>162.15</v>
      </c>
      <c r="X16" s="106">
        <f t="shared" si="8"/>
        <v>0</v>
      </c>
      <c r="Y16" s="105">
        <f t="shared" si="9"/>
        <v>0</v>
      </c>
      <c r="Z16" s="113">
        <f t="shared" si="10"/>
        <v>162.15</v>
      </c>
    </row>
    <row r="17" spans="1:26" s="5" customFormat="1" ht="12.75">
      <c r="A17" s="41">
        <f t="shared" si="0"/>
        <v>8</v>
      </c>
      <c r="B17" s="42" t="str">
        <f t="shared" si="1"/>
        <v>SPITAL JUDETEAN BAIA MARE</v>
      </c>
      <c r="C17" s="43"/>
      <c r="D17" s="43">
        <v>14</v>
      </c>
      <c r="E17" s="44">
        <v>42745</v>
      </c>
      <c r="F17" s="45">
        <v>79.85</v>
      </c>
      <c r="G17" s="46"/>
      <c r="H17" s="40"/>
      <c r="I17" s="46"/>
      <c r="J17" s="74">
        <f t="shared" si="2"/>
        <v>79.85</v>
      </c>
      <c r="L17" s="70">
        <f t="shared" si="3"/>
        <v>79.85</v>
      </c>
      <c r="N17" s="75">
        <f t="shared" si="11"/>
        <v>8</v>
      </c>
      <c r="O17" s="76" t="s">
        <v>30</v>
      </c>
      <c r="P17" s="77" t="s">
        <v>31</v>
      </c>
      <c r="Q17" s="99" t="s">
        <v>31</v>
      </c>
      <c r="R17" s="100" t="s">
        <v>32</v>
      </c>
      <c r="S17" s="101" t="s">
        <v>33</v>
      </c>
      <c r="T17" s="102">
        <f t="shared" si="4"/>
        <v>14</v>
      </c>
      <c r="U17" s="103">
        <f t="shared" si="5"/>
        <v>42745</v>
      </c>
      <c r="V17" s="104">
        <f t="shared" si="6"/>
        <v>79.85</v>
      </c>
      <c r="W17" s="105">
        <f t="shared" si="7"/>
        <v>79.85</v>
      </c>
      <c r="X17" s="106">
        <f t="shared" si="8"/>
        <v>0</v>
      </c>
      <c r="Y17" s="105">
        <f t="shared" si="9"/>
        <v>0</v>
      </c>
      <c r="Z17" s="113">
        <f t="shared" si="10"/>
        <v>79.85</v>
      </c>
    </row>
    <row r="18" spans="1:26" s="5" customFormat="1" ht="12.75">
      <c r="A18" s="41">
        <f t="shared" si="0"/>
        <v>9</v>
      </c>
      <c r="B18" s="42" t="str">
        <f t="shared" si="1"/>
        <v>SPITAL JUDETEAN BAIA MARE</v>
      </c>
      <c r="C18" s="43"/>
      <c r="D18" s="43">
        <v>16</v>
      </c>
      <c r="E18" s="44">
        <v>42745</v>
      </c>
      <c r="F18" s="45">
        <v>115.33</v>
      </c>
      <c r="G18" s="46"/>
      <c r="H18" s="40"/>
      <c r="I18" s="46"/>
      <c r="J18" s="74">
        <f t="shared" si="2"/>
        <v>115.33</v>
      </c>
      <c r="L18" s="70">
        <f t="shared" si="3"/>
        <v>115.33</v>
      </c>
      <c r="N18" s="75">
        <f t="shared" si="11"/>
        <v>9</v>
      </c>
      <c r="O18" s="76" t="s">
        <v>30</v>
      </c>
      <c r="P18" s="77" t="s">
        <v>31</v>
      </c>
      <c r="Q18" s="99" t="s">
        <v>31</v>
      </c>
      <c r="R18" s="100" t="s">
        <v>32</v>
      </c>
      <c r="S18" s="101" t="s">
        <v>33</v>
      </c>
      <c r="T18" s="102">
        <f t="shared" si="4"/>
        <v>16</v>
      </c>
      <c r="U18" s="103">
        <f t="shared" si="5"/>
        <v>42745</v>
      </c>
      <c r="V18" s="104">
        <f t="shared" si="6"/>
        <v>115.33</v>
      </c>
      <c r="W18" s="105">
        <f t="shared" si="7"/>
        <v>115.33</v>
      </c>
      <c r="X18" s="106">
        <f t="shared" si="8"/>
        <v>0</v>
      </c>
      <c r="Y18" s="105">
        <f t="shared" si="9"/>
        <v>0</v>
      </c>
      <c r="Z18" s="113">
        <f t="shared" si="10"/>
        <v>115.33</v>
      </c>
    </row>
    <row r="19" spans="1:26" s="5" customFormat="1" ht="12.75">
      <c r="A19" s="41">
        <f t="shared" si="0"/>
        <v>10</v>
      </c>
      <c r="B19" s="42" t="str">
        <f t="shared" si="1"/>
        <v>SPITAL JUDETEAN BAIA MARE</v>
      </c>
      <c r="C19" s="43"/>
      <c r="D19" s="43">
        <v>3</v>
      </c>
      <c r="E19" s="44">
        <v>42746</v>
      </c>
      <c r="F19" s="45">
        <v>153.77</v>
      </c>
      <c r="G19" s="46"/>
      <c r="H19" s="40"/>
      <c r="I19" s="46"/>
      <c r="J19" s="74">
        <f t="shared" si="2"/>
        <v>153.77</v>
      </c>
      <c r="L19" s="70">
        <f t="shared" si="3"/>
        <v>153.77</v>
      </c>
      <c r="N19" s="75">
        <f t="shared" si="11"/>
        <v>10</v>
      </c>
      <c r="O19" s="76" t="s">
        <v>30</v>
      </c>
      <c r="P19" s="77" t="s">
        <v>31</v>
      </c>
      <c r="Q19" s="99" t="s">
        <v>31</v>
      </c>
      <c r="R19" s="100" t="s">
        <v>32</v>
      </c>
      <c r="S19" s="101" t="s">
        <v>33</v>
      </c>
      <c r="T19" s="102">
        <f t="shared" si="4"/>
        <v>3</v>
      </c>
      <c r="U19" s="103">
        <f t="shared" si="5"/>
        <v>42746</v>
      </c>
      <c r="V19" s="104">
        <f t="shared" si="6"/>
        <v>153.77</v>
      </c>
      <c r="W19" s="105">
        <f t="shared" si="7"/>
        <v>153.77</v>
      </c>
      <c r="X19" s="106">
        <f t="shared" si="8"/>
        <v>0</v>
      </c>
      <c r="Y19" s="105">
        <f t="shared" si="9"/>
        <v>0</v>
      </c>
      <c r="Z19" s="113">
        <f t="shared" si="10"/>
        <v>153.77</v>
      </c>
    </row>
    <row r="20" spans="1:26" s="5" customFormat="1" ht="12.75">
      <c r="A20" s="41">
        <f t="shared" si="0"/>
        <v>11</v>
      </c>
      <c r="B20" s="42" t="str">
        <f t="shared" si="1"/>
        <v>SPITAL JUDETEAN BAIA MARE</v>
      </c>
      <c r="C20" s="43"/>
      <c r="D20" s="43">
        <v>18</v>
      </c>
      <c r="E20" s="44">
        <v>42746</v>
      </c>
      <c r="F20" s="45">
        <v>68.28</v>
      </c>
      <c r="G20" s="46"/>
      <c r="H20" s="40"/>
      <c r="I20" s="46"/>
      <c r="J20" s="74">
        <f t="shared" si="2"/>
        <v>68.28</v>
      </c>
      <c r="L20" s="70">
        <f t="shared" si="3"/>
        <v>68.28</v>
      </c>
      <c r="N20" s="75">
        <f t="shared" si="11"/>
        <v>11</v>
      </c>
      <c r="O20" s="76" t="s">
        <v>30</v>
      </c>
      <c r="P20" s="77" t="s">
        <v>31</v>
      </c>
      <c r="Q20" s="99" t="s">
        <v>31</v>
      </c>
      <c r="R20" s="100" t="s">
        <v>32</v>
      </c>
      <c r="S20" s="101" t="s">
        <v>33</v>
      </c>
      <c r="T20" s="102">
        <f t="shared" si="4"/>
        <v>18</v>
      </c>
      <c r="U20" s="103">
        <f t="shared" si="5"/>
        <v>42746</v>
      </c>
      <c r="V20" s="104">
        <f t="shared" si="6"/>
        <v>68.28</v>
      </c>
      <c r="W20" s="105">
        <f t="shared" si="7"/>
        <v>68.28</v>
      </c>
      <c r="X20" s="106">
        <f t="shared" si="8"/>
        <v>0</v>
      </c>
      <c r="Y20" s="105">
        <f t="shared" si="9"/>
        <v>0</v>
      </c>
      <c r="Z20" s="113">
        <f t="shared" si="10"/>
        <v>68.28</v>
      </c>
    </row>
    <row r="21" spans="1:26" s="5" customFormat="1" ht="12.75">
      <c r="A21" s="41">
        <f t="shared" si="0"/>
        <v>12</v>
      </c>
      <c r="B21" s="42" t="str">
        <f t="shared" si="1"/>
        <v>SPITAL JUDETEAN BAIA MARE</v>
      </c>
      <c r="C21" s="43"/>
      <c r="D21" s="43">
        <v>57</v>
      </c>
      <c r="E21" s="44">
        <v>42747</v>
      </c>
      <c r="F21" s="45">
        <v>220.74</v>
      </c>
      <c r="G21" s="46"/>
      <c r="H21" s="40"/>
      <c r="I21" s="46"/>
      <c r="J21" s="74">
        <f t="shared" si="2"/>
        <v>220.74</v>
      </c>
      <c r="L21" s="70">
        <f t="shared" si="3"/>
        <v>220.74</v>
      </c>
      <c r="N21" s="75">
        <f t="shared" si="11"/>
        <v>12</v>
      </c>
      <c r="O21" s="76" t="s">
        <v>30</v>
      </c>
      <c r="P21" s="77" t="s">
        <v>31</v>
      </c>
      <c r="Q21" s="99" t="s">
        <v>31</v>
      </c>
      <c r="R21" s="100" t="s">
        <v>32</v>
      </c>
      <c r="S21" s="101" t="s">
        <v>33</v>
      </c>
      <c r="T21" s="102">
        <f t="shared" si="4"/>
        <v>57</v>
      </c>
      <c r="U21" s="103">
        <f t="shared" si="5"/>
        <v>42747</v>
      </c>
      <c r="V21" s="104">
        <f t="shared" si="6"/>
        <v>220.74</v>
      </c>
      <c r="W21" s="105">
        <f t="shared" si="7"/>
        <v>220.74</v>
      </c>
      <c r="X21" s="106">
        <f t="shared" si="8"/>
        <v>0</v>
      </c>
      <c r="Y21" s="105">
        <f t="shared" si="9"/>
        <v>0</v>
      </c>
      <c r="Z21" s="113">
        <f t="shared" si="10"/>
        <v>220.74</v>
      </c>
    </row>
    <row r="22" spans="1:26" s="5" customFormat="1" ht="12.75">
      <c r="A22" s="41">
        <f t="shared" si="0"/>
        <v>13</v>
      </c>
      <c r="B22" s="42" t="str">
        <f t="shared" si="1"/>
        <v>SPITAL JUDETEAN BAIA MARE</v>
      </c>
      <c r="C22" s="43"/>
      <c r="D22" s="43">
        <v>163</v>
      </c>
      <c r="E22" s="44">
        <v>42747</v>
      </c>
      <c r="F22" s="45">
        <v>24.38</v>
      </c>
      <c r="G22" s="46"/>
      <c r="H22" s="40"/>
      <c r="I22" s="46"/>
      <c r="J22" s="74">
        <f t="shared" si="2"/>
        <v>24.38</v>
      </c>
      <c r="L22" s="70">
        <f t="shared" si="3"/>
        <v>24.38</v>
      </c>
      <c r="N22" s="75">
        <f t="shared" si="11"/>
        <v>13</v>
      </c>
      <c r="O22" s="76" t="s">
        <v>30</v>
      </c>
      <c r="P22" s="77" t="s">
        <v>31</v>
      </c>
      <c r="Q22" s="99" t="s">
        <v>31</v>
      </c>
      <c r="R22" s="100" t="s">
        <v>32</v>
      </c>
      <c r="S22" s="101" t="s">
        <v>33</v>
      </c>
      <c r="T22" s="102">
        <f t="shared" si="4"/>
        <v>163</v>
      </c>
      <c r="U22" s="103">
        <f t="shared" si="5"/>
        <v>42747</v>
      </c>
      <c r="V22" s="104">
        <f t="shared" si="6"/>
        <v>24.38</v>
      </c>
      <c r="W22" s="105">
        <f t="shared" si="7"/>
        <v>24.38</v>
      </c>
      <c r="X22" s="106">
        <f t="shared" si="8"/>
        <v>0</v>
      </c>
      <c r="Y22" s="105">
        <f t="shared" si="9"/>
        <v>0</v>
      </c>
      <c r="Z22" s="113">
        <f t="shared" si="10"/>
        <v>24.38</v>
      </c>
    </row>
    <row r="23" spans="1:26" s="5" customFormat="1" ht="12" customHeight="1">
      <c r="A23" s="41">
        <f t="shared" si="0"/>
        <v>14</v>
      </c>
      <c r="B23" s="42" t="str">
        <f t="shared" si="1"/>
        <v>SPITAL JUDETEAN BAIA MARE</v>
      </c>
      <c r="C23" s="43"/>
      <c r="D23" s="43">
        <v>171</v>
      </c>
      <c r="E23" s="44">
        <v>42748</v>
      </c>
      <c r="F23" s="45">
        <v>61.55</v>
      </c>
      <c r="G23" s="46"/>
      <c r="H23" s="40"/>
      <c r="I23" s="46"/>
      <c r="J23" s="74">
        <f t="shared" si="2"/>
        <v>61.55</v>
      </c>
      <c r="L23" s="70">
        <f t="shared" si="3"/>
        <v>61.55</v>
      </c>
      <c r="N23" s="75">
        <f t="shared" si="11"/>
        <v>14</v>
      </c>
      <c r="O23" s="76" t="s">
        <v>30</v>
      </c>
      <c r="P23" s="77" t="s">
        <v>31</v>
      </c>
      <c r="Q23" s="99" t="s">
        <v>31</v>
      </c>
      <c r="R23" s="100" t="s">
        <v>32</v>
      </c>
      <c r="S23" s="101" t="s">
        <v>33</v>
      </c>
      <c r="T23" s="102">
        <f t="shared" si="4"/>
        <v>171</v>
      </c>
      <c r="U23" s="103">
        <f t="shared" si="5"/>
        <v>42748</v>
      </c>
      <c r="V23" s="104">
        <f t="shared" si="6"/>
        <v>61.55</v>
      </c>
      <c r="W23" s="105">
        <f t="shared" si="7"/>
        <v>61.55</v>
      </c>
      <c r="X23" s="106">
        <f t="shared" si="8"/>
        <v>0</v>
      </c>
      <c r="Y23" s="105">
        <f t="shared" si="9"/>
        <v>0</v>
      </c>
      <c r="Z23" s="113">
        <f t="shared" si="10"/>
        <v>61.55</v>
      </c>
    </row>
    <row r="24" spans="1:26" s="5" customFormat="1" ht="12.75">
      <c r="A24" s="41">
        <f t="shared" si="0"/>
        <v>15</v>
      </c>
      <c r="B24" s="42" t="str">
        <f t="shared" si="1"/>
        <v>SPITAL JUDETEAN BAIA MARE</v>
      </c>
      <c r="C24" s="43"/>
      <c r="D24" s="43">
        <v>9390</v>
      </c>
      <c r="E24" s="44">
        <v>42751</v>
      </c>
      <c r="F24" s="45">
        <v>210.87</v>
      </c>
      <c r="G24" s="46"/>
      <c r="H24" s="40"/>
      <c r="I24" s="46"/>
      <c r="J24" s="74">
        <f t="shared" si="2"/>
        <v>210.87</v>
      </c>
      <c r="L24" s="70">
        <f t="shared" si="3"/>
        <v>210.87</v>
      </c>
      <c r="N24" s="75">
        <f t="shared" si="11"/>
        <v>15</v>
      </c>
      <c r="O24" s="76" t="s">
        <v>30</v>
      </c>
      <c r="P24" s="77" t="s">
        <v>31</v>
      </c>
      <c r="Q24" s="99" t="s">
        <v>31</v>
      </c>
      <c r="R24" s="100" t="s">
        <v>32</v>
      </c>
      <c r="S24" s="101" t="s">
        <v>33</v>
      </c>
      <c r="T24" s="102">
        <f t="shared" si="4"/>
        <v>9390</v>
      </c>
      <c r="U24" s="103">
        <f t="shared" si="5"/>
        <v>42751</v>
      </c>
      <c r="V24" s="104">
        <f t="shared" si="6"/>
        <v>210.87</v>
      </c>
      <c r="W24" s="105">
        <f t="shared" si="7"/>
        <v>210.87</v>
      </c>
      <c r="X24" s="106">
        <f t="shared" si="8"/>
        <v>0</v>
      </c>
      <c r="Y24" s="105">
        <f t="shared" si="9"/>
        <v>0</v>
      </c>
      <c r="Z24" s="113">
        <f t="shared" si="10"/>
        <v>210.87</v>
      </c>
    </row>
    <row r="25" spans="1:26" s="5" customFormat="1" ht="12.75">
      <c r="A25" s="41">
        <f t="shared" si="0"/>
        <v>16</v>
      </c>
      <c r="B25" s="42" t="str">
        <f t="shared" si="1"/>
        <v>SPITAL JUDETEAN BAIA MARE</v>
      </c>
      <c r="C25" s="43"/>
      <c r="D25" s="43">
        <v>5431</v>
      </c>
      <c r="E25" s="44">
        <v>42752</v>
      </c>
      <c r="F25" s="45">
        <v>80.92</v>
      </c>
      <c r="G25" s="46"/>
      <c r="H25" s="40"/>
      <c r="I25" s="46"/>
      <c r="J25" s="74">
        <f t="shared" si="2"/>
        <v>80.92</v>
      </c>
      <c r="L25" s="70">
        <f t="shared" si="3"/>
        <v>80.92</v>
      </c>
      <c r="N25" s="75">
        <f t="shared" si="11"/>
        <v>16</v>
      </c>
      <c r="O25" s="76" t="s">
        <v>30</v>
      </c>
      <c r="P25" s="77" t="s">
        <v>31</v>
      </c>
      <c r="Q25" s="99" t="s">
        <v>31</v>
      </c>
      <c r="R25" s="100" t="s">
        <v>32</v>
      </c>
      <c r="S25" s="101" t="s">
        <v>33</v>
      </c>
      <c r="T25" s="102">
        <f t="shared" si="4"/>
        <v>5431</v>
      </c>
      <c r="U25" s="103">
        <f t="shared" si="5"/>
        <v>42752</v>
      </c>
      <c r="V25" s="104">
        <f t="shared" si="6"/>
        <v>80.92</v>
      </c>
      <c r="W25" s="105">
        <f t="shared" si="7"/>
        <v>80.92</v>
      </c>
      <c r="X25" s="106">
        <f t="shared" si="8"/>
        <v>0</v>
      </c>
      <c r="Y25" s="105">
        <f t="shared" si="9"/>
        <v>0</v>
      </c>
      <c r="Z25" s="113">
        <f t="shared" si="10"/>
        <v>80.92</v>
      </c>
    </row>
    <row r="26" spans="1:26" s="5" customFormat="1" ht="12.75">
      <c r="A26" s="41">
        <f aca="true" t="shared" si="12" ref="A26:A47">N26</f>
        <v>17</v>
      </c>
      <c r="B26" s="42" t="str">
        <f aca="true" t="shared" si="13" ref="B26:B47">O26</f>
        <v>SPITAL JUDETEAN BAIA MARE</v>
      </c>
      <c r="C26" s="43"/>
      <c r="D26" s="43">
        <v>25</v>
      </c>
      <c r="E26" s="44">
        <v>42752</v>
      </c>
      <c r="F26" s="45">
        <v>100.94</v>
      </c>
      <c r="G26" s="46"/>
      <c r="H26" s="40"/>
      <c r="I26" s="46"/>
      <c r="J26" s="74">
        <f aca="true" t="shared" si="14" ref="J26:J43">F26-G26-H26-I26</f>
        <v>100.94</v>
      </c>
      <c r="L26" s="70">
        <f aca="true" t="shared" si="15" ref="L26:L47">F26</f>
        <v>100.94</v>
      </c>
      <c r="N26" s="75">
        <f t="shared" si="11"/>
        <v>17</v>
      </c>
      <c r="O26" s="76" t="s">
        <v>30</v>
      </c>
      <c r="P26" s="77" t="s">
        <v>31</v>
      </c>
      <c r="Q26" s="99" t="s">
        <v>31</v>
      </c>
      <c r="R26" s="100" t="s">
        <v>32</v>
      </c>
      <c r="S26" s="101" t="s">
        <v>33</v>
      </c>
      <c r="T26" s="102">
        <f aca="true" t="shared" si="16" ref="T26:T43">D26</f>
        <v>25</v>
      </c>
      <c r="U26" s="103">
        <f aca="true" t="shared" si="17" ref="U26:U43">IF(E26=0,"0",E26)</f>
        <v>42752</v>
      </c>
      <c r="V26" s="104">
        <f aca="true" t="shared" si="18" ref="V26:V43">F26</f>
        <v>100.94</v>
      </c>
      <c r="W26" s="105">
        <f aca="true" t="shared" si="19" ref="W26:W43">V26-X26</f>
        <v>100.94</v>
      </c>
      <c r="X26" s="106">
        <f aca="true" t="shared" si="20" ref="X26:X43">I26</f>
        <v>0</v>
      </c>
      <c r="Y26" s="105">
        <f aca="true" t="shared" si="21" ref="Y26:Y43">G26+H26</f>
        <v>0</v>
      </c>
      <c r="Z26" s="113">
        <f aca="true" t="shared" si="22" ref="Z26:Z43">W26-Y26</f>
        <v>100.94</v>
      </c>
    </row>
    <row r="27" spans="1:26" s="5" customFormat="1" ht="12.75">
      <c r="A27" s="41">
        <f t="shared" si="12"/>
        <v>18</v>
      </c>
      <c r="B27" s="42" t="str">
        <f t="shared" si="13"/>
        <v>SPITAL JUDETEAN BAIA MARE</v>
      </c>
      <c r="C27" s="43"/>
      <c r="D27" s="43">
        <v>82</v>
      </c>
      <c r="E27" s="44">
        <v>42753</v>
      </c>
      <c r="F27" s="45">
        <v>56.51</v>
      </c>
      <c r="G27" s="46"/>
      <c r="H27" s="40"/>
      <c r="I27" s="46"/>
      <c r="J27" s="74">
        <f t="shared" si="14"/>
        <v>56.51</v>
      </c>
      <c r="L27" s="70">
        <f t="shared" si="15"/>
        <v>56.51</v>
      </c>
      <c r="N27" s="75">
        <f t="shared" si="11"/>
        <v>18</v>
      </c>
      <c r="O27" s="76" t="s">
        <v>30</v>
      </c>
      <c r="P27" s="77" t="s">
        <v>31</v>
      </c>
      <c r="Q27" s="99" t="s">
        <v>31</v>
      </c>
      <c r="R27" s="100" t="s">
        <v>32</v>
      </c>
      <c r="S27" s="101" t="s">
        <v>33</v>
      </c>
      <c r="T27" s="102">
        <f t="shared" si="16"/>
        <v>82</v>
      </c>
      <c r="U27" s="103">
        <f t="shared" si="17"/>
        <v>42753</v>
      </c>
      <c r="V27" s="104">
        <f t="shared" si="18"/>
        <v>56.51</v>
      </c>
      <c r="W27" s="105">
        <f t="shared" si="19"/>
        <v>56.51</v>
      </c>
      <c r="X27" s="106">
        <f t="shared" si="20"/>
        <v>0</v>
      </c>
      <c r="Y27" s="105">
        <f t="shared" si="21"/>
        <v>0</v>
      </c>
      <c r="Z27" s="113">
        <f t="shared" si="22"/>
        <v>56.51</v>
      </c>
    </row>
    <row r="28" spans="1:26" s="5" customFormat="1" ht="12.75">
      <c r="A28" s="41">
        <f t="shared" si="12"/>
        <v>19</v>
      </c>
      <c r="B28" s="42" t="str">
        <f t="shared" si="13"/>
        <v>SPITAL JUDETEAN BAIA MARE</v>
      </c>
      <c r="C28" s="43"/>
      <c r="D28" s="43">
        <v>37</v>
      </c>
      <c r="E28" s="44">
        <v>42754</v>
      </c>
      <c r="F28" s="45">
        <v>91.96</v>
      </c>
      <c r="G28" s="46"/>
      <c r="H28" s="40"/>
      <c r="I28" s="46"/>
      <c r="J28" s="74">
        <f t="shared" si="14"/>
        <v>91.96</v>
      </c>
      <c r="L28" s="70">
        <f t="shared" si="15"/>
        <v>91.96</v>
      </c>
      <c r="N28" s="75">
        <f t="shared" si="11"/>
        <v>19</v>
      </c>
      <c r="O28" s="76" t="s">
        <v>30</v>
      </c>
      <c r="P28" s="77" t="s">
        <v>31</v>
      </c>
      <c r="Q28" s="99" t="s">
        <v>31</v>
      </c>
      <c r="R28" s="100" t="s">
        <v>32</v>
      </c>
      <c r="S28" s="101" t="s">
        <v>33</v>
      </c>
      <c r="T28" s="102">
        <f t="shared" si="16"/>
        <v>37</v>
      </c>
      <c r="U28" s="103">
        <f t="shared" si="17"/>
        <v>42754</v>
      </c>
      <c r="V28" s="104">
        <f t="shared" si="18"/>
        <v>91.96</v>
      </c>
      <c r="W28" s="105">
        <f t="shared" si="19"/>
        <v>91.96</v>
      </c>
      <c r="X28" s="106">
        <f t="shared" si="20"/>
        <v>0</v>
      </c>
      <c r="Y28" s="105">
        <f t="shared" si="21"/>
        <v>0</v>
      </c>
      <c r="Z28" s="113">
        <f t="shared" si="22"/>
        <v>91.96</v>
      </c>
    </row>
    <row r="29" spans="1:26" s="5" customFormat="1" ht="12.75">
      <c r="A29" s="41">
        <f t="shared" si="12"/>
        <v>20</v>
      </c>
      <c r="B29" s="42" t="str">
        <f t="shared" si="13"/>
        <v>SPITAL JUDETEAN BAIA MARE</v>
      </c>
      <c r="C29" s="43"/>
      <c r="D29" s="43">
        <v>38</v>
      </c>
      <c r="E29" s="44">
        <v>42754</v>
      </c>
      <c r="F29" s="45">
        <v>137.94</v>
      </c>
      <c r="G29" s="46"/>
      <c r="H29" s="40"/>
      <c r="I29" s="46"/>
      <c r="J29" s="74">
        <f t="shared" si="14"/>
        <v>137.94</v>
      </c>
      <c r="L29" s="70">
        <f t="shared" si="15"/>
        <v>137.94</v>
      </c>
      <c r="N29" s="75">
        <f t="shared" si="11"/>
        <v>20</v>
      </c>
      <c r="O29" s="76" t="s">
        <v>30</v>
      </c>
      <c r="P29" s="77" t="s">
        <v>31</v>
      </c>
      <c r="Q29" s="99" t="s">
        <v>31</v>
      </c>
      <c r="R29" s="100" t="s">
        <v>32</v>
      </c>
      <c r="S29" s="101" t="s">
        <v>33</v>
      </c>
      <c r="T29" s="102">
        <f t="shared" si="16"/>
        <v>38</v>
      </c>
      <c r="U29" s="103">
        <f t="shared" si="17"/>
        <v>42754</v>
      </c>
      <c r="V29" s="104">
        <f t="shared" si="18"/>
        <v>137.94</v>
      </c>
      <c r="W29" s="105">
        <f t="shared" si="19"/>
        <v>137.94</v>
      </c>
      <c r="X29" s="106">
        <f t="shared" si="20"/>
        <v>0</v>
      </c>
      <c r="Y29" s="105">
        <f t="shared" si="21"/>
        <v>0</v>
      </c>
      <c r="Z29" s="113">
        <f t="shared" si="22"/>
        <v>137.94</v>
      </c>
    </row>
    <row r="30" spans="1:26" s="5" customFormat="1" ht="12.75">
      <c r="A30" s="41">
        <f t="shared" si="12"/>
        <v>21</v>
      </c>
      <c r="B30" s="42" t="str">
        <f t="shared" si="13"/>
        <v>SPITAL JUDETEAN BAIA MARE</v>
      </c>
      <c r="C30" s="43"/>
      <c r="D30" s="43">
        <v>28</v>
      </c>
      <c r="E30" s="44">
        <v>42754</v>
      </c>
      <c r="F30" s="45">
        <v>63.45</v>
      </c>
      <c r="G30" s="46"/>
      <c r="H30" s="40"/>
      <c r="I30" s="46"/>
      <c r="J30" s="74">
        <f t="shared" si="14"/>
        <v>63.45</v>
      </c>
      <c r="L30" s="70">
        <f t="shared" si="15"/>
        <v>63.45</v>
      </c>
      <c r="N30" s="75">
        <f t="shared" si="11"/>
        <v>21</v>
      </c>
      <c r="O30" s="76" t="s">
        <v>30</v>
      </c>
      <c r="P30" s="77" t="s">
        <v>31</v>
      </c>
      <c r="Q30" s="99" t="s">
        <v>31</v>
      </c>
      <c r="R30" s="100" t="s">
        <v>32</v>
      </c>
      <c r="S30" s="101" t="s">
        <v>33</v>
      </c>
      <c r="T30" s="102">
        <f t="shared" si="16"/>
        <v>28</v>
      </c>
      <c r="U30" s="103">
        <f t="shared" si="17"/>
        <v>42754</v>
      </c>
      <c r="V30" s="104">
        <f t="shared" si="18"/>
        <v>63.45</v>
      </c>
      <c r="W30" s="105">
        <f t="shared" si="19"/>
        <v>63.45</v>
      </c>
      <c r="X30" s="106">
        <f t="shared" si="20"/>
        <v>0</v>
      </c>
      <c r="Y30" s="105">
        <f t="shared" si="21"/>
        <v>0</v>
      </c>
      <c r="Z30" s="113">
        <f t="shared" si="22"/>
        <v>63.45</v>
      </c>
    </row>
    <row r="31" spans="1:26" s="5" customFormat="1" ht="12.75">
      <c r="A31" s="41">
        <f t="shared" si="12"/>
        <v>22</v>
      </c>
      <c r="B31" s="42" t="str">
        <f t="shared" si="13"/>
        <v>SPITAL JUDETEAN BAIA MARE</v>
      </c>
      <c r="C31" s="43"/>
      <c r="D31" s="43">
        <v>27</v>
      </c>
      <c r="E31" s="44">
        <v>42754</v>
      </c>
      <c r="F31" s="45">
        <v>45.9</v>
      </c>
      <c r="G31" s="46"/>
      <c r="H31" s="40"/>
      <c r="I31" s="46"/>
      <c r="J31" s="74">
        <f t="shared" si="14"/>
        <v>45.9</v>
      </c>
      <c r="L31" s="70">
        <f t="shared" si="15"/>
        <v>45.9</v>
      </c>
      <c r="N31" s="75">
        <f t="shared" si="11"/>
        <v>22</v>
      </c>
      <c r="O31" s="76" t="s">
        <v>30</v>
      </c>
      <c r="P31" s="77" t="s">
        <v>31</v>
      </c>
      <c r="Q31" s="99" t="s">
        <v>31</v>
      </c>
      <c r="R31" s="100" t="s">
        <v>32</v>
      </c>
      <c r="S31" s="101" t="s">
        <v>33</v>
      </c>
      <c r="T31" s="102">
        <f t="shared" si="16"/>
        <v>27</v>
      </c>
      <c r="U31" s="103">
        <f t="shared" si="17"/>
        <v>42754</v>
      </c>
      <c r="V31" s="104">
        <f t="shared" si="18"/>
        <v>45.9</v>
      </c>
      <c r="W31" s="105">
        <f t="shared" si="19"/>
        <v>45.9</v>
      </c>
      <c r="X31" s="106">
        <f t="shared" si="20"/>
        <v>0</v>
      </c>
      <c r="Y31" s="105">
        <f t="shared" si="21"/>
        <v>0</v>
      </c>
      <c r="Z31" s="113">
        <f t="shared" si="22"/>
        <v>45.9</v>
      </c>
    </row>
    <row r="32" spans="1:26" s="5" customFormat="1" ht="12.75">
      <c r="A32" s="41">
        <f t="shared" si="12"/>
        <v>23</v>
      </c>
      <c r="B32" s="42" t="str">
        <f t="shared" si="13"/>
        <v>SPITAL JUDETEAN BAIA MARE</v>
      </c>
      <c r="C32" s="43"/>
      <c r="D32" s="43">
        <v>26</v>
      </c>
      <c r="E32" s="44">
        <v>42754</v>
      </c>
      <c r="F32" s="45">
        <v>68.47</v>
      </c>
      <c r="G32" s="46"/>
      <c r="H32" s="40"/>
      <c r="I32" s="46"/>
      <c r="J32" s="74">
        <f t="shared" si="14"/>
        <v>68.47</v>
      </c>
      <c r="L32" s="70">
        <f t="shared" si="15"/>
        <v>68.47</v>
      </c>
      <c r="N32" s="75">
        <f t="shared" si="11"/>
        <v>23</v>
      </c>
      <c r="O32" s="76" t="s">
        <v>30</v>
      </c>
      <c r="P32" s="77" t="s">
        <v>31</v>
      </c>
      <c r="Q32" s="99" t="s">
        <v>31</v>
      </c>
      <c r="R32" s="100" t="s">
        <v>32</v>
      </c>
      <c r="S32" s="101" t="s">
        <v>33</v>
      </c>
      <c r="T32" s="102">
        <f t="shared" si="16"/>
        <v>26</v>
      </c>
      <c r="U32" s="103">
        <f t="shared" si="17"/>
        <v>42754</v>
      </c>
      <c r="V32" s="104">
        <f t="shared" si="18"/>
        <v>68.47</v>
      </c>
      <c r="W32" s="105">
        <f t="shared" si="19"/>
        <v>68.47</v>
      </c>
      <c r="X32" s="106">
        <f t="shared" si="20"/>
        <v>0</v>
      </c>
      <c r="Y32" s="105">
        <f t="shared" si="21"/>
        <v>0</v>
      </c>
      <c r="Z32" s="113">
        <f t="shared" si="22"/>
        <v>68.47</v>
      </c>
    </row>
    <row r="33" spans="1:26" s="5" customFormat="1" ht="12.75">
      <c r="A33" s="41">
        <f t="shared" si="12"/>
        <v>24</v>
      </c>
      <c r="B33" s="42" t="str">
        <f t="shared" si="13"/>
        <v>SPITAL JUDETEAN BAIA MARE</v>
      </c>
      <c r="C33" s="43"/>
      <c r="D33" s="43">
        <v>29</v>
      </c>
      <c r="E33" s="44">
        <v>42755</v>
      </c>
      <c r="F33" s="45">
        <v>55.82</v>
      </c>
      <c r="G33" s="46"/>
      <c r="H33" s="40"/>
      <c r="I33" s="46"/>
      <c r="J33" s="74">
        <f t="shared" si="14"/>
        <v>55.82</v>
      </c>
      <c r="L33" s="70">
        <f t="shared" si="15"/>
        <v>55.82</v>
      </c>
      <c r="N33" s="75">
        <f t="shared" si="11"/>
        <v>24</v>
      </c>
      <c r="O33" s="76" t="s">
        <v>30</v>
      </c>
      <c r="P33" s="77" t="s">
        <v>31</v>
      </c>
      <c r="Q33" s="99" t="s">
        <v>31</v>
      </c>
      <c r="R33" s="100" t="s">
        <v>32</v>
      </c>
      <c r="S33" s="101" t="s">
        <v>33</v>
      </c>
      <c r="T33" s="102">
        <f t="shared" si="16"/>
        <v>29</v>
      </c>
      <c r="U33" s="103">
        <f t="shared" si="17"/>
        <v>42755</v>
      </c>
      <c r="V33" s="104">
        <f t="shared" si="18"/>
        <v>55.82</v>
      </c>
      <c r="W33" s="105">
        <f t="shared" si="19"/>
        <v>55.82</v>
      </c>
      <c r="X33" s="106">
        <f t="shared" si="20"/>
        <v>0</v>
      </c>
      <c r="Y33" s="105">
        <f t="shared" si="21"/>
        <v>0</v>
      </c>
      <c r="Z33" s="113">
        <f t="shared" si="22"/>
        <v>55.82</v>
      </c>
    </row>
    <row r="34" spans="1:26" s="5" customFormat="1" ht="12.75">
      <c r="A34" s="41">
        <f t="shared" si="12"/>
        <v>25</v>
      </c>
      <c r="B34" s="42" t="str">
        <f t="shared" si="13"/>
        <v>SPITAL JUDETEAN BAIA MARE</v>
      </c>
      <c r="C34" s="43"/>
      <c r="D34" s="43">
        <v>30</v>
      </c>
      <c r="E34" s="44">
        <v>42755</v>
      </c>
      <c r="F34" s="45">
        <v>124.07</v>
      </c>
      <c r="G34" s="46"/>
      <c r="H34" s="40"/>
      <c r="I34" s="46"/>
      <c r="J34" s="74">
        <f t="shared" si="14"/>
        <v>124.07</v>
      </c>
      <c r="L34" s="70">
        <f t="shared" si="15"/>
        <v>124.07</v>
      </c>
      <c r="N34" s="75">
        <f t="shared" si="11"/>
        <v>25</v>
      </c>
      <c r="O34" s="76" t="s">
        <v>30</v>
      </c>
      <c r="P34" s="77" t="s">
        <v>31</v>
      </c>
      <c r="Q34" s="99" t="s">
        <v>31</v>
      </c>
      <c r="R34" s="100" t="s">
        <v>32</v>
      </c>
      <c r="S34" s="101" t="s">
        <v>33</v>
      </c>
      <c r="T34" s="102">
        <f t="shared" si="16"/>
        <v>30</v>
      </c>
      <c r="U34" s="103">
        <f t="shared" si="17"/>
        <v>42755</v>
      </c>
      <c r="V34" s="104">
        <f t="shared" si="18"/>
        <v>124.07</v>
      </c>
      <c r="W34" s="105">
        <f t="shared" si="19"/>
        <v>124.07</v>
      </c>
      <c r="X34" s="106">
        <f t="shared" si="20"/>
        <v>0</v>
      </c>
      <c r="Y34" s="105">
        <f t="shared" si="21"/>
        <v>0</v>
      </c>
      <c r="Z34" s="113">
        <f t="shared" si="22"/>
        <v>124.07</v>
      </c>
    </row>
    <row r="35" spans="1:26" s="5" customFormat="1" ht="12.75">
      <c r="A35" s="41">
        <f t="shared" si="12"/>
        <v>26</v>
      </c>
      <c r="B35" s="42" t="str">
        <f t="shared" si="13"/>
        <v>SPITAL JUDETEAN BAIA MARE</v>
      </c>
      <c r="C35" s="43"/>
      <c r="D35" s="43">
        <v>298057</v>
      </c>
      <c r="E35" s="44">
        <v>42755</v>
      </c>
      <c r="F35" s="45">
        <v>15.21</v>
      </c>
      <c r="G35" s="46"/>
      <c r="H35" s="40"/>
      <c r="I35" s="46"/>
      <c r="J35" s="74">
        <f t="shared" si="14"/>
        <v>15.21</v>
      </c>
      <c r="L35" s="70">
        <f t="shared" si="15"/>
        <v>15.21</v>
      </c>
      <c r="N35" s="75">
        <f t="shared" si="11"/>
        <v>26</v>
      </c>
      <c r="O35" s="76" t="s">
        <v>30</v>
      </c>
      <c r="P35" s="77" t="s">
        <v>31</v>
      </c>
      <c r="Q35" s="99" t="s">
        <v>31</v>
      </c>
      <c r="R35" s="100" t="s">
        <v>32</v>
      </c>
      <c r="S35" s="101" t="s">
        <v>33</v>
      </c>
      <c r="T35" s="102">
        <f t="shared" si="16"/>
        <v>298057</v>
      </c>
      <c r="U35" s="103">
        <f t="shared" si="17"/>
        <v>42755</v>
      </c>
      <c r="V35" s="104">
        <f t="shared" si="18"/>
        <v>15.21</v>
      </c>
      <c r="W35" s="105">
        <f t="shared" si="19"/>
        <v>15.21</v>
      </c>
      <c r="X35" s="106">
        <f t="shared" si="20"/>
        <v>0</v>
      </c>
      <c r="Y35" s="105">
        <f t="shared" si="21"/>
        <v>0</v>
      </c>
      <c r="Z35" s="113">
        <f t="shared" si="22"/>
        <v>15.21</v>
      </c>
    </row>
    <row r="36" spans="1:26" s="5" customFormat="1" ht="12.75">
      <c r="A36" s="41">
        <f t="shared" si="12"/>
        <v>27</v>
      </c>
      <c r="B36" s="42" t="str">
        <f t="shared" si="13"/>
        <v>SPITAL JUDETEAN BAIA MARE</v>
      </c>
      <c r="C36" s="43"/>
      <c r="D36" s="43">
        <v>2525</v>
      </c>
      <c r="E36" s="44">
        <v>42755</v>
      </c>
      <c r="F36" s="45">
        <v>99.29</v>
      </c>
      <c r="G36" s="46"/>
      <c r="H36" s="40"/>
      <c r="I36" s="46"/>
      <c r="J36" s="74">
        <f t="shared" si="14"/>
        <v>99.29</v>
      </c>
      <c r="L36" s="70">
        <f t="shared" si="15"/>
        <v>99.29</v>
      </c>
      <c r="N36" s="75">
        <f t="shared" si="11"/>
        <v>27</v>
      </c>
      <c r="O36" s="76" t="s">
        <v>30</v>
      </c>
      <c r="P36" s="77" t="s">
        <v>31</v>
      </c>
      <c r="Q36" s="99" t="s">
        <v>31</v>
      </c>
      <c r="R36" s="100" t="s">
        <v>32</v>
      </c>
      <c r="S36" s="101" t="s">
        <v>33</v>
      </c>
      <c r="T36" s="102">
        <f t="shared" si="16"/>
        <v>2525</v>
      </c>
      <c r="U36" s="103">
        <f t="shared" si="17"/>
        <v>42755</v>
      </c>
      <c r="V36" s="104">
        <f t="shared" si="18"/>
        <v>99.29</v>
      </c>
      <c r="W36" s="105">
        <f t="shared" si="19"/>
        <v>99.29</v>
      </c>
      <c r="X36" s="106">
        <f t="shared" si="20"/>
        <v>0</v>
      </c>
      <c r="Y36" s="105">
        <f t="shared" si="21"/>
        <v>0</v>
      </c>
      <c r="Z36" s="113">
        <f t="shared" si="22"/>
        <v>99.29</v>
      </c>
    </row>
    <row r="37" spans="1:26" s="5" customFormat="1" ht="12.75">
      <c r="A37" s="41">
        <f t="shared" si="12"/>
        <v>28</v>
      </c>
      <c r="B37" s="42" t="str">
        <f t="shared" si="13"/>
        <v>SPITAL JUDETEAN BAIA MARE</v>
      </c>
      <c r="C37" s="43"/>
      <c r="D37" s="43">
        <v>501</v>
      </c>
      <c r="E37" s="44">
        <v>42756</v>
      </c>
      <c r="F37" s="45">
        <v>161.97</v>
      </c>
      <c r="G37" s="46"/>
      <c r="H37" s="40"/>
      <c r="I37" s="46"/>
      <c r="J37" s="74">
        <f t="shared" si="14"/>
        <v>161.97</v>
      </c>
      <c r="L37" s="70">
        <f t="shared" si="15"/>
        <v>161.97</v>
      </c>
      <c r="N37" s="75">
        <f t="shared" si="11"/>
        <v>28</v>
      </c>
      <c r="O37" s="76" t="s">
        <v>30</v>
      </c>
      <c r="P37" s="77" t="s">
        <v>31</v>
      </c>
      <c r="Q37" s="99" t="s">
        <v>31</v>
      </c>
      <c r="R37" s="100" t="s">
        <v>32</v>
      </c>
      <c r="S37" s="101" t="s">
        <v>33</v>
      </c>
      <c r="T37" s="102">
        <f t="shared" si="16"/>
        <v>501</v>
      </c>
      <c r="U37" s="103">
        <f t="shared" si="17"/>
        <v>42756</v>
      </c>
      <c r="V37" s="104">
        <f t="shared" si="18"/>
        <v>161.97</v>
      </c>
      <c r="W37" s="105">
        <f t="shared" si="19"/>
        <v>161.97</v>
      </c>
      <c r="X37" s="106">
        <f t="shared" si="20"/>
        <v>0</v>
      </c>
      <c r="Y37" s="105">
        <f t="shared" si="21"/>
        <v>0</v>
      </c>
      <c r="Z37" s="113">
        <f t="shared" si="22"/>
        <v>161.97</v>
      </c>
    </row>
    <row r="38" spans="1:26" s="5" customFormat="1" ht="12.75">
      <c r="A38" s="41">
        <f t="shared" si="12"/>
        <v>29</v>
      </c>
      <c r="B38" s="42" t="str">
        <f t="shared" si="13"/>
        <v>SPITAL JUDETEAN BAIA MARE</v>
      </c>
      <c r="C38" s="43"/>
      <c r="D38" s="43">
        <v>32</v>
      </c>
      <c r="E38" s="44">
        <v>42758</v>
      </c>
      <c r="F38" s="45">
        <v>43.44</v>
      </c>
      <c r="G38" s="46"/>
      <c r="H38" s="40"/>
      <c r="I38" s="46"/>
      <c r="J38" s="74">
        <f t="shared" si="14"/>
        <v>43.44</v>
      </c>
      <c r="L38" s="70">
        <f t="shared" si="15"/>
        <v>43.44</v>
      </c>
      <c r="N38" s="75">
        <f t="shared" si="11"/>
        <v>29</v>
      </c>
      <c r="O38" s="76" t="s">
        <v>30</v>
      </c>
      <c r="P38" s="77" t="s">
        <v>31</v>
      </c>
      <c r="Q38" s="99" t="s">
        <v>31</v>
      </c>
      <c r="R38" s="100" t="s">
        <v>32</v>
      </c>
      <c r="S38" s="101" t="s">
        <v>33</v>
      </c>
      <c r="T38" s="102">
        <f t="shared" si="16"/>
        <v>32</v>
      </c>
      <c r="U38" s="103">
        <f t="shared" si="17"/>
        <v>42758</v>
      </c>
      <c r="V38" s="104">
        <f t="shared" si="18"/>
        <v>43.44</v>
      </c>
      <c r="W38" s="105">
        <f t="shared" si="19"/>
        <v>43.44</v>
      </c>
      <c r="X38" s="106">
        <f t="shared" si="20"/>
        <v>0</v>
      </c>
      <c r="Y38" s="105">
        <f t="shared" si="21"/>
        <v>0</v>
      </c>
      <c r="Z38" s="113">
        <f t="shared" si="22"/>
        <v>43.44</v>
      </c>
    </row>
    <row r="39" spans="1:26" s="5" customFormat="1" ht="12.75">
      <c r="A39" s="41">
        <f t="shared" si="12"/>
        <v>30</v>
      </c>
      <c r="B39" s="42" t="str">
        <f t="shared" si="13"/>
        <v>SPITAL JUDETEAN BAIA MARE</v>
      </c>
      <c r="C39" s="43"/>
      <c r="D39" s="43">
        <v>118</v>
      </c>
      <c r="E39" s="44">
        <v>42758</v>
      </c>
      <c r="F39" s="45">
        <v>47.64</v>
      </c>
      <c r="G39" s="46"/>
      <c r="H39" s="40"/>
      <c r="I39" s="46"/>
      <c r="J39" s="74">
        <f t="shared" si="14"/>
        <v>47.64</v>
      </c>
      <c r="L39" s="70">
        <f t="shared" si="15"/>
        <v>47.64</v>
      </c>
      <c r="N39" s="75">
        <f t="shared" si="11"/>
        <v>30</v>
      </c>
      <c r="O39" s="76" t="s">
        <v>30</v>
      </c>
      <c r="P39" s="77" t="s">
        <v>31</v>
      </c>
      <c r="Q39" s="99" t="s">
        <v>31</v>
      </c>
      <c r="R39" s="100" t="s">
        <v>32</v>
      </c>
      <c r="S39" s="101" t="s">
        <v>33</v>
      </c>
      <c r="T39" s="102">
        <f t="shared" si="16"/>
        <v>118</v>
      </c>
      <c r="U39" s="103">
        <f t="shared" si="17"/>
        <v>42758</v>
      </c>
      <c r="V39" s="104">
        <f t="shared" si="18"/>
        <v>47.64</v>
      </c>
      <c r="W39" s="105">
        <f t="shared" si="19"/>
        <v>47.64</v>
      </c>
      <c r="X39" s="106">
        <f t="shared" si="20"/>
        <v>0</v>
      </c>
      <c r="Y39" s="105">
        <f t="shared" si="21"/>
        <v>0</v>
      </c>
      <c r="Z39" s="113">
        <f t="shared" si="22"/>
        <v>47.64</v>
      </c>
    </row>
    <row r="40" spans="1:26" s="5" customFormat="1" ht="12.75">
      <c r="A40" s="41">
        <f t="shared" si="12"/>
        <v>31</v>
      </c>
      <c r="B40" s="42" t="str">
        <f t="shared" si="13"/>
        <v>SPITAL JUDETEAN BAIA MARE</v>
      </c>
      <c r="C40" s="43"/>
      <c r="D40" s="43">
        <v>119</v>
      </c>
      <c r="E40" s="44">
        <v>42758</v>
      </c>
      <c r="F40" s="45">
        <v>71.94</v>
      </c>
      <c r="G40" s="46"/>
      <c r="H40" s="40"/>
      <c r="I40" s="46"/>
      <c r="J40" s="74">
        <f t="shared" si="14"/>
        <v>71.94</v>
      </c>
      <c r="L40" s="70">
        <f t="shared" si="15"/>
        <v>71.94</v>
      </c>
      <c r="N40" s="75">
        <f t="shared" si="11"/>
        <v>31</v>
      </c>
      <c r="O40" s="76" t="s">
        <v>30</v>
      </c>
      <c r="P40" s="77" t="s">
        <v>31</v>
      </c>
      <c r="Q40" s="99" t="s">
        <v>31</v>
      </c>
      <c r="R40" s="100" t="s">
        <v>32</v>
      </c>
      <c r="S40" s="101" t="s">
        <v>33</v>
      </c>
      <c r="T40" s="102">
        <f t="shared" si="16"/>
        <v>119</v>
      </c>
      <c r="U40" s="103">
        <f t="shared" si="17"/>
        <v>42758</v>
      </c>
      <c r="V40" s="104">
        <f t="shared" si="18"/>
        <v>71.94</v>
      </c>
      <c r="W40" s="105">
        <f t="shared" si="19"/>
        <v>71.94</v>
      </c>
      <c r="X40" s="106">
        <f t="shared" si="20"/>
        <v>0</v>
      </c>
      <c r="Y40" s="105">
        <f t="shared" si="21"/>
        <v>0</v>
      </c>
      <c r="Z40" s="113">
        <f t="shared" si="22"/>
        <v>71.94</v>
      </c>
    </row>
    <row r="41" spans="1:26" s="5" customFormat="1" ht="12.75">
      <c r="A41" s="41">
        <f t="shared" si="12"/>
        <v>32</v>
      </c>
      <c r="B41" s="42" t="str">
        <f t="shared" si="13"/>
        <v>SPITAL JUDETEAN BAIA MARE</v>
      </c>
      <c r="C41" s="43"/>
      <c r="D41" s="43">
        <v>701470006</v>
      </c>
      <c r="E41" s="44">
        <v>42758</v>
      </c>
      <c r="F41" s="45">
        <v>435.15</v>
      </c>
      <c r="G41" s="46"/>
      <c r="H41" s="40"/>
      <c r="I41" s="46"/>
      <c r="J41" s="74">
        <f t="shared" si="14"/>
        <v>435.15</v>
      </c>
      <c r="L41" s="70">
        <f t="shared" si="15"/>
        <v>435.15</v>
      </c>
      <c r="N41" s="75">
        <f t="shared" si="11"/>
        <v>32</v>
      </c>
      <c r="O41" s="76" t="s">
        <v>30</v>
      </c>
      <c r="P41" s="77" t="s">
        <v>31</v>
      </c>
      <c r="Q41" s="99" t="s">
        <v>31</v>
      </c>
      <c r="R41" s="100" t="s">
        <v>32</v>
      </c>
      <c r="S41" s="101" t="s">
        <v>33</v>
      </c>
      <c r="T41" s="102">
        <f t="shared" si="16"/>
        <v>701470006</v>
      </c>
      <c r="U41" s="103">
        <f t="shared" si="17"/>
        <v>42758</v>
      </c>
      <c r="V41" s="104">
        <f t="shared" si="18"/>
        <v>435.15</v>
      </c>
      <c r="W41" s="105">
        <f t="shared" si="19"/>
        <v>435.15</v>
      </c>
      <c r="X41" s="106">
        <f t="shared" si="20"/>
        <v>0</v>
      </c>
      <c r="Y41" s="105">
        <f t="shared" si="21"/>
        <v>0</v>
      </c>
      <c r="Z41" s="113">
        <f t="shared" si="22"/>
        <v>435.15</v>
      </c>
    </row>
    <row r="42" spans="1:26" s="5" customFormat="1" ht="12.75">
      <c r="A42" s="41">
        <f t="shared" si="12"/>
        <v>33</v>
      </c>
      <c r="B42" s="42" t="str">
        <f t="shared" si="13"/>
        <v>SPITAL JUDETEAN BAIA MARE</v>
      </c>
      <c r="C42" s="43"/>
      <c r="D42" s="43">
        <v>35</v>
      </c>
      <c r="E42" s="44">
        <v>42760</v>
      </c>
      <c r="F42" s="47">
        <v>52.86</v>
      </c>
      <c r="G42" s="46"/>
      <c r="H42" s="40"/>
      <c r="I42" s="46"/>
      <c r="J42" s="74">
        <f t="shared" si="14"/>
        <v>52.86</v>
      </c>
      <c r="L42" s="70">
        <f t="shared" si="15"/>
        <v>52.86</v>
      </c>
      <c r="N42" s="75">
        <f t="shared" si="11"/>
        <v>33</v>
      </c>
      <c r="O42" s="76" t="s">
        <v>30</v>
      </c>
      <c r="P42" s="77" t="s">
        <v>31</v>
      </c>
      <c r="Q42" s="99" t="s">
        <v>31</v>
      </c>
      <c r="R42" s="100" t="s">
        <v>32</v>
      </c>
      <c r="S42" s="101" t="s">
        <v>33</v>
      </c>
      <c r="T42" s="102">
        <f t="shared" si="16"/>
        <v>35</v>
      </c>
      <c r="U42" s="103">
        <f t="shared" si="17"/>
        <v>42760</v>
      </c>
      <c r="V42" s="104">
        <f t="shared" si="18"/>
        <v>52.86</v>
      </c>
      <c r="W42" s="105">
        <f t="shared" si="19"/>
        <v>52.86</v>
      </c>
      <c r="X42" s="106">
        <f t="shared" si="20"/>
        <v>0</v>
      </c>
      <c r="Y42" s="105">
        <f t="shared" si="21"/>
        <v>0</v>
      </c>
      <c r="Z42" s="113">
        <f t="shared" si="22"/>
        <v>52.86</v>
      </c>
    </row>
    <row r="43" spans="1:26" s="5" customFormat="1" ht="12.75">
      <c r="A43" s="41">
        <f t="shared" si="12"/>
        <v>34</v>
      </c>
      <c r="B43" s="42" t="str">
        <f t="shared" si="13"/>
        <v>SPITAL JUDETEAN BAIA MARE</v>
      </c>
      <c r="C43" s="43"/>
      <c r="D43" s="43">
        <v>33</v>
      </c>
      <c r="E43" s="44">
        <v>42760</v>
      </c>
      <c r="F43" s="45">
        <v>227.73</v>
      </c>
      <c r="G43" s="46"/>
      <c r="H43" s="40"/>
      <c r="I43" s="46"/>
      <c r="J43" s="74">
        <f t="shared" si="14"/>
        <v>227.73</v>
      </c>
      <c r="L43" s="70">
        <f t="shared" si="15"/>
        <v>227.73</v>
      </c>
      <c r="N43" s="75">
        <f t="shared" si="11"/>
        <v>34</v>
      </c>
      <c r="O43" s="76" t="s">
        <v>30</v>
      </c>
      <c r="P43" s="77" t="s">
        <v>31</v>
      </c>
      <c r="Q43" s="99" t="s">
        <v>31</v>
      </c>
      <c r="R43" s="100" t="s">
        <v>32</v>
      </c>
      <c r="S43" s="101" t="s">
        <v>33</v>
      </c>
      <c r="T43" s="102">
        <f t="shared" si="16"/>
        <v>33</v>
      </c>
      <c r="U43" s="103">
        <f t="shared" si="17"/>
        <v>42760</v>
      </c>
      <c r="V43" s="104">
        <f t="shared" si="18"/>
        <v>227.73</v>
      </c>
      <c r="W43" s="105">
        <f t="shared" si="19"/>
        <v>227.73</v>
      </c>
      <c r="X43" s="106">
        <f t="shared" si="20"/>
        <v>0</v>
      </c>
      <c r="Y43" s="105">
        <f t="shared" si="21"/>
        <v>0</v>
      </c>
      <c r="Z43" s="113">
        <f t="shared" si="22"/>
        <v>227.73</v>
      </c>
    </row>
    <row r="44" spans="1:26" s="5" customFormat="1" ht="12.75">
      <c r="A44" s="41">
        <f t="shared" si="12"/>
        <v>35</v>
      </c>
      <c r="B44" s="42" t="str">
        <f t="shared" si="13"/>
        <v>SPITAL JUDETEAN BAIA MARE</v>
      </c>
      <c r="C44" s="43"/>
      <c r="D44" s="43">
        <v>1160013</v>
      </c>
      <c r="E44" s="44">
        <v>42760</v>
      </c>
      <c r="F44" s="45">
        <v>140.26</v>
      </c>
      <c r="G44" s="46"/>
      <c r="H44" s="40"/>
      <c r="I44" s="46"/>
      <c r="J44" s="74">
        <f aca="true" t="shared" si="23" ref="J44:J59">F44-G44-H44-I44</f>
        <v>140.26</v>
      </c>
      <c r="L44" s="70">
        <f t="shared" si="15"/>
        <v>140.26</v>
      </c>
      <c r="N44" s="75">
        <f t="shared" si="11"/>
        <v>35</v>
      </c>
      <c r="O44" s="76" t="s">
        <v>30</v>
      </c>
      <c r="P44" s="77" t="s">
        <v>31</v>
      </c>
      <c r="Q44" s="99" t="s">
        <v>31</v>
      </c>
      <c r="R44" s="100" t="s">
        <v>32</v>
      </c>
      <c r="S44" s="101" t="s">
        <v>33</v>
      </c>
      <c r="T44" s="102">
        <f aca="true" t="shared" si="24" ref="T44:T59">D44</f>
        <v>1160013</v>
      </c>
      <c r="U44" s="103">
        <f aca="true" t="shared" si="25" ref="U44:U59">IF(E44=0,"0",E44)</f>
        <v>42760</v>
      </c>
      <c r="V44" s="104">
        <f aca="true" t="shared" si="26" ref="V44:V59">F44</f>
        <v>140.26</v>
      </c>
      <c r="W44" s="105">
        <f aca="true" t="shared" si="27" ref="W44:W59">V44-X44</f>
        <v>140.26</v>
      </c>
      <c r="X44" s="106">
        <f aca="true" t="shared" si="28" ref="X44:X59">I44</f>
        <v>0</v>
      </c>
      <c r="Y44" s="105">
        <f aca="true" t="shared" si="29" ref="Y44:Y59">G44+H44</f>
        <v>0</v>
      </c>
      <c r="Z44" s="113">
        <f aca="true" t="shared" si="30" ref="Z44:Z59">W44-Y44</f>
        <v>140.26</v>
      </c>
    </row>
    <row r="45" spans="1:26" s="5" customFormat="1" ht="12.75">
      <c r="A45" s="41">
        <f t="shared" si="12"/>
        <v>36</v>
      </c>
      <c r="B45" s="42" t="str">
        <f t="shared" si="13"/>
        <v>SPITAL JUDETEAN BAIA MARE</v>
      </c>
      <c r="C45" s="43"/>
      <c r="D45" s="43">
        <v>36</v>
      </c>
      <c r="E45" s="44">
        <v>42760</v>
      </c>
      <c r="F45" s="45">
        <v>134.54</v>
      </c>
      <c r="G45" s="46"/>
      <c r="H45" s="40"/>
      <c r="I45" s="46"/>
      <c r="J45" s="74">
        <f t="shared" si="23"/>
        <v>134.54</v>
      </c>
      <c r="L45" s="70">
        <f t="shared" si="15"/>
        <v>134.54</v>
      </c>
      <c r="N45" s="75">
        <f t="shared" si="11"/>
        <v>36</v>
      </c>
      <c r="O45" s="76" t="s">
        <v>30</v>
      </c>
      <c r="P45" s="77" t="s">
        <v>31</v>
      </c>
      <c r="Q45" s="99" t="s">
        <v>31</v>
      </c>
      <c r="R45" s="100" t="s">
        <v>32</v>
      </c>
      <c r="S45" s="101" t="s">
        <v>33</v>
      </c>
      <c r="T45" s="102">
        <f t="shared" si="24"/>
        <v>36</v>
      </c>
      <c r="U45" s="103">
        <f t="shared" si="25"/>
        <v>42760</v>
      </c>
      <c r="V45" s="104">
        <f t="shared" si="26"/>
        <v>134.54</v>
      </c>
      <c r="W45" s="105">
        <f t="shared" si="27"/>
        <v>134.54</v>
      </c>
      <c r="X45" s="106">
        <f t="shared" si="28"/>
        <v>0</v>
      </c>
      <c r="Y45" s="105">
        <f t="shared" si="29"/>
        <v>0</v>
      </c>
      <c r="Z45" s="113">
        <f t="shared" si="30"/>
        <v>134.54</v>
      </c>
    </row>
    <row r="46" spans="1:26" s="5" customFormat="1" ht="12.75">
      <c r="A46" s="41">
        <f t="shared" si="12"/>
        <v>37</v>
      </c>
      <c r="B46" s="42" t="str">
        <f t="shared" si="13"/>
        <v>SPITAL JUDETEAN BAIA MARE</v>
      </c>
      <c r="C46" s="43"/>
      <c r="D46" s="43">
        <v>39</v>
      </c>
      <c r="E46" s="44">
        <v>42760</v>
      </c>
      <c r="F46" s="45">
        <v>254.8</v>
      </c>
      <c r="G46" s="46"/>
      <c r="H46" s="40"/>
      <c r="I46" s="46"/>
      <c r="J46" s="74">
        <f t="shared" si="23"/>
        <v>254.8</v>
      </c>
      <c r="L46" s="70">
        <f t="shared" si="15"/>
        <v>254.8</v>
      </c>
      <c r="N46" s="75">
        <f t="shared" si="11"/>
        <v>37</v>
      </c>
      <c r="O46" s="76" t="s">
        <v>30</v>
      </c>
      <c r="P46" s="77" t="s">
        <v>31</v>
      </c>
      <c r="Q46" s="99" t="s">
        <v>31</v>
      </c>
      <c r="R46" s="100" t="s">
        <v>32</v>
      </c>
      <c r="S46" s="101" t="s">
        <v>33</v>
      </c>
      <c r="T46" s="102">
        <f t="shared" si="24"/>
        <v>39</v>
      </c>
      <c r="U46" s="103">
        <f t="shared" si="25"/>
        <v>42760</v>
      </c>
      <c r="V46" s="104">
        <f t="shared" si="26"/>
        <v>254.8</v>
      </c>
      <c r="W46" s="105">
        <f t="shared" si="27"/>
        <v>254.8</v>
      </c>
      <c r="X46" s="106">
        <f t="shared" si="28"/>
        <v>0</v>
      </c>
      <c r="Y46" s="105">
        <f t="shared" si="29"/>
        <v>0</v>
      </c>
      <c r="Z46" s="113">
        <f t="shared" si="30"/>
        <v>254.8</v>
      </c>
    </row>
    <row r="47" spans="1:26" s="5" customFormat="1" ht="12.75">
      <c r="A47" s="41">
        <f t="shared" si="12"/>
        <v>38</v>
      </c>
      <c r="B47" s="42" t="str">
        <f t="shared" si="13"/>
        <v>SPITAL JUDETEAN BAIA MARE</v>
      </c>
      <c r="C47" s="43"/>
      <c r="D47" s="43">
        <v>502</v>
      </c>
      <c r="E47" s="44">
        <v>42761</v>
      </c>
      <c r="F47" s="45">
        <v>108.77</v>
      </c>
      <c r="G47" s="46"/>
      <c r="H47" s="40"/>
      <c r="I47" s="46"/>
      <c r="J47" s="74">
        <f t="shared" si="23"/>
        <v>108.77</v>
      </c>
      <c r="L47" s="70">
        <f t="shared" si="15"/>
        <v>108.77</v>
      </c>
      <c r="N47" s="75">
        <f t="shared" si="11"/>
        <v>38</v>
      </c>
      <c r="O47" s="76" t="s">
        <v>30</v>
      </c>
      <c r="P47" s="77" t="s">
        <v>31</v>
      </c>
      <c r="Q47" s="99" t="s">
        <v>31</v>
      </c>
      <c r="R47" s="100" t="s">
        <v>32</v>
      </c>
      <c r="S47" s="101" t="s">
        <v>33</v>
      </c>
      <c r="T47" s="102">
        <f t="shared" si="24"/>
        <v>502</v>
      </c>
      <c r="U47" s="103">
        <f t="shared" si="25"/>
        <v>42761</v>
      </c>
      <c r="V47" s="104">
        <f t="shared" si="26"/>
        <v>108.77</v>
      </c>
      <c r="W47" s="105">
        <f t="shared" si="27"/>
        <v>108.77</v>
      </c>
      <c r="X47" s="106">
        <f t="shared" si="28"/>
        <v>0</v>
      </c>
      <c r="Y47" s="105">
        <f t="shared" si="29"/>
        <v>0</v>
      </c>
      <c r="Z47" s="113">
        <f t="shared" si="30"/>
        <v>108.77</v>
      </c>
    </row>
    <row r="48" spans="1:26" s="5" customFormat="1" ht="12.75">
      <c r="A48" s="41">
        <f aca="true" t="shared" si="31" ref="A48:B54">N48</f>
        <v>39</v>
      </c>
      <c r="B48" s="42" t="str">
        <f t="shared" si="31"/>
        <v>SPITAL JUDETEAN BAIA MARE</v>
      </c>
      <c r="C48" s="43"/>
      <c r="D48" s="43">
        <v>37</v>
      </c>
      <c r="E48" s="44">
        <v>42761</v>
      </c>
      <c r="F48" s="45">
        <v>143.55</v>
      </c>
      <c r="G48" s="46"/>
      <c r="H48" s="40"/>
      <c r="I48" s="46"/>
      <c r="J48" s="74">
        <f t="shared" si="23"/>
        <v>143.55</v>
      </c>
      <c r="L48" s="70">
        <f aca="true" t="shared" si="32" ref="L48:L59">F48</f>
        <v>143.55</v>
      </c>
      <c r="N48" s="75">
        <f t="shared" si="11"/>
        <v>39</v>
      </c>
      <c r="O48" s="76" t="s">
        <v>30</v>
      </c>
      <c r="P48" s="77" t="s">
        <v>31</v>
      </c>
      <c r="Q48" s="99" t="s">
        <v>31</v>
      </c>
      <c r="R48" s="100" t="s">
        <v>32</v>
      </c>
      <c r="S48" s="101" t="s">
        <v>33</v>
      </c>
      <c r="T48" s="102">
        <f t="shared" si="24"/>
        <v>37</v>
      </c>
      <c r="U48" s="103">
        <f t="shared" si="25"/>
        <v>42761</v>
      </c>
      <c r="V48" s="104">
        <f t="shared" si="26"/>
        <v>143.55</v>
      </c>
      <c r="W48" s="105">
        <f t="shared" si="27"/>
        <v>143.55</v>
      </c>
      <c r="X48" s="106">
        <f t="shared" si="28"/>
        <v>0</v>
      </c>
      <c r="Y48" s="105">
        <f t="shared" si="29"/>
        <v>0</v>
      </c>
      <c r="Z48" s="113">
        <f t="shared" si="30"/>
        <v>143.55</v>
      </c>
    </row>
    <row r="49" spans="1:26" s="5" customFormat="1" ht="12.75">
      <c r="A49" s="41">
        <f t="shared" si="31"/>
        <v>40</v>
      </c>
      <c r="B49" s="42" t="str">
        <f t="shared" si="31"/>
        <v>SPITAL JUDETEAN BAIA MARE</v>
      </c>
      <c r="C49" s="43"/>
      <c r="D49" s="43">
        <v>38</v>
      </c>
      <c r="E49" s="44">
        <v>42761</v>
      </c>
      <c r="F49" s="45">
        <v>29.33</v>
      </c>
      <c r="G49" s="46"/>
      <c r="H49" s="40"/>
      <c r="I49" s="46"/>
      <c r="J49" s="74">
        <f t="shared" si="23"/>
        <v>29.33</v>
      </c>
      <c r="L49" s="70">
        <f t="shared" si="32"/>
        <v>29.33</v>
      </c>
      <c r="N49" s="75">
        <f t="shared" si="11"/>
        <v>40</v>
      </c>
      <c r="O49" s="76" t="s">
        <v>30</v>
      </c>
      <c r="P49" s="77" t="s">
        <v>31</v>
      </c>
      <c r="Q49" s="99" t="s">
        <v>31</v>
      </c>
      <c r="R49" s="100" t="s">
        <v>32</v>
      </c>
      <c r="S49" s="101" t="s">
        <v>33</v>
      </c>
      <c r="T49" s="102">
        <f t="shared" si="24"/>
        <v>38</v>
      </c>
      <c r="U49" s="103">
        <f t="shared" si="25"/>
        <v>42761</v>
      </c>
      <c r="V49" s="104">
        <f t="shared" si="26"/>
        <v>29.33</v>
      </c>
      <c r="W49" s="105">
        <f t="shared" si="27"/>
        <v>29.33</v>
      </c>
      <c r="X49" s="106">
        <f t="shared" si="28"/>
        <v>0</v>
      </c>
      <c r="Y49" s="105">
        <f t="shared" si="29"/>
        <v>0</v>
      </c>
      <c r="Z49" s="113">
        <f t="shared" si="30"/>
        <v>29.33</v>
      </c>
    </row>
    <row r="50" spans="1:26" s="5" customFormat="1" ht="12.75">
      <c r="A50" s="41">
        <f t="shared" si="31"/>
        <v>41</v>
      </c>
      <c r="B50" s="42" t="str">
        <f t="shared" si="31"/>
        <v>SPITAL JUDETEAN BAIA MARE</v>
      </c>
      <c r="C50" s="43"/>
      <c r="D50" s="43">
        <v>125</v>
      </c>
      <c r="E50" s="44">
        <v>42761</v>
      </c>
      <c r="F50" s="45">
        <v>33.82</v>
      </c>
      <c r="G50" s="46"/>
      <c r="H50" s="40"/>
      <c r="I50" s="46"/>
      <c r="J50" s="74">
        <f t="shared" si="23"/>
        <v>33.82</v>
      </c>
      <c r="L50" s="70">
        <f t="shared" si="32"/>
        <v>33.82</v>
      </c>
      <c r="N50" s="75">
        <f t="shared" si="11"/>
        <v>41</v>
      </c>
      <c r="O50" s="76" t="s">
        <v>30</v>
      </c>
      <c r="P50" s="77" t="s">
        <v>31</v>
      </c>
      <c r="Q50" s="99" t="s">
        <v>31</v>
      </c>
      <c r="R50" s="100" t="s">
        <v>32</v>
      </c>
      <c r="S50" s="101" t="s">
        <v>33</v>
      </c>
      <c r="T50" s="102">
        <f t="shared" si="24"/>
        <v>125</v>
      </c>
      <c r="U50" s="103">
        <f t="shared" si="25"/>
        <v>42761</v>
      </c>
      <c r="V50" s="104">
        <f t="shared" si="26"/>
        <v>33.82</v>
      </c>
      <c r="W50" s="105">
        <f t="shared" si="27"/>
        <v>33.82</v>
      </c>
      <c r="X50" s="106">
        <f t="shared" si="28"/>
        <v>0</v>
      </c>
      <c r="Y50" s="105">
        <f t="shared" si="29"/>
        <v>0</v>
      </c>
      <c r="Z50" s="113">
        <f t="shared" si="30"/>
        <v>33.82</v>
      </c>
    </row>
    <row r="51" spans="1:26" s="5" customFormat="1" ht="12.75">
      <c r="A51" s="41">
        <f t="shared" si="31"/>
        <v>42</v>
      </c>
      <c r="B51" s="42" t="str">
        <f t="shared" si="31"/>
        <v>SPITAL JUDETEAN BAIA MARE</v>
      </c>
      <c r="C51" s="43"/>
      <c r="D51" s="43">
        <v>42</v>
      </c>
      <c r="E51" s="44">
        <v>42762</v>
      </c>
      <c r="F51" s="45">
        <v>132.99</v>
      </c>
      <c r="G51" s="46"/>
      <c r="H51" s="40"/>
      <c r="I51" s="46"/>
      <c r="J51" s="74">
        <f t="shared" si="23"/>
        <v>132.99</v>
      </c>
      <c r="L51" s="70">
        <f t="shared" si="32"/>
        <v>132.99</v>
      </c>
      <c r="N51" s="75">
        <f t="shared" si="11"/>
        <v>42</v>
      </c>
      <c r="O51" s="76" t="s">
        <v>30</v>
      </c>
      <c r="P51" s="77" t="s">
        <v>31</v>
      </c>
      <c r="Q51" s="99" t="s">
        <v>31</v>
      </c>
      <c r="R51" s="100" t="s">
        <v>32</v>
      </c>
      <c r="S51" s="101" t="s">
        <v>33</v>
      </c>
      <c r="T51" s="102">
        <f t="shared" si="24"/>
        <v>42</v>
      </c>
      <c r="U51" s="103">
        <f t="shared" si="25"/>
        <v>42762</v>
      </c>
      <c r="V51" s="104">
        <f t="shared" si="26"/>
        <v>132.99</v>
      </c>
      <c r="W51" s="105">
        <f t="shared" si="27"/>
        <v>132.99</v>
      </c>
      <c r="X51" s="106">
        <f t="shared" si="28"/>
        <v>0</v>
      </c>
      <c r="Y51" s="105">
        <f t="shared" si="29"/>
        <v>0</v>
      </c>
      <c r="Z51" s="113">
        <f t="shared" si="30"/>
        <v>132.99</v>
      </c>
    </row>
    <row r="52" spans="1:26" s="5" customFormat="1" ht="12.75">
      <c r="A52" s="41">
        <f t="shared" si="31"/>
        <v>43</v>
      </c>
      <c r="B52" s="42" t="str">
        <f t="shared" si="31"/>
        <v>SPITAL JUDETEAN BAIA MARE</v>
      </c>
      <c r="C52" s="43"/>
      <c r="D52" s="43">
        <v>47</v>
      </c>
      <c r="E52" s="44">
        <v>42765</v>
      </c>
      <c r="F52" s="45">
        <v>53.72</v>
      </c>
      <c r="G52" s="46"/>
      <c r="H52" s="40"/>
      <c r="I52" s="46"/>
      <c r="J52" s="74">
        <f t="shared" si="23"/>
        <v>53.72</v>
      </c>
      <c r="L52" s="70">
        <f t="shared" si="32"/>
        <v>53.72</v>
      </c>
      <c r="N52" s="75">
        <f t="shared" si="11"/>
        <v>43</v>
      </c>
      <c r="O52" s="76" t="s">
        <v>30</v>
      </c>
      <c r="P52" s="77" t="s">
        <v>31</v>
      </c>
      <c r="Q52" s="99" t="s">
        <v>31</v>
      </c>
      <c r="R52" s="100" t="s">
        <v>32</v>
      </c>
      <c r="S52" s="101" t="s">
        <v>33</v>
      </c>
      <c r="T52" s="102">
        <f t="shared" si="24"/>
        <v>47</v>
      </c>
      <c r="U52" s="103">
        <f t="shared" si="25"/>
        <v>42765</v>
      </c>
      <c r="V52" s="104">
        <f t="shared" si="26"/>
        <v>53.72</v>
      </c>
      <c r="W52" s="105">
        <f t="shared" si="27"/>
        <v>53.72</v>
      </c>
      <c r="X52" s="106">
        <f t="shared" si="28"/>
        <v>0</v>
      </c>
      <c r="Y52" s="105">
        <f t="shared" si="29"/>
        <v>0</v>
      </c>
      <c r="Z52" s="113">
        <f t="shared" si="30"/>
        <v>53.72</v>
      </c>
    </row>
    <row r="53" spans="1:26" s="5" customFormat="1" ht="12.75">
      <c r="A53" s="41">
        <f t="shared" si="31"/>
        <v>44</v>
      </c>
      <c r="B53" s="42" t="str">
        <f t="shared" si="31"/>
        <v>SPITAL JUDETEAN BAIA MARE</v>
      </c>
      <c r="C53" s="43"/>
      <c r="D53" s="43">
        <v>9</v>
      </c>
      <c r="E53" s="44">
        <v>42766</v>
      </c>
      <c r="F53" s="45">
        <v>364.4</v>
      </c>
      <c r="G53" s="46"/>
      <c r="H53" s="40"/>
      <c r="I53" s="46"/>
      <c r="J53" s="74">
        <f t="shared" si="23"/>
        <v>364.4</v>
      </c>
      <c r="L53" s="70">
        <f t="shared" si="32"/>
        <v>364.4</v>
      </c>
      <c r="N53" s="75">
        <f t="shared" si="11"/>
        <v>44</v>
      </c>
      <c r="O53" s="76" t="s">
        <v>30</v>
      </c>
      <c r="P53" s="77" t="s">
        <v>31</v>
      </c>
      <c r="Q53" s="99" t="s">
        <v>31</v>
      </c>
      <c r="R53" s="100" t="s">
        <v>32</v>
      </c>
      <c r="S53" s="101" t="s">
        <v>33</v>
      </c>
      <c r="T53" s="102">
        <f t="shared" si="24"/>
        <v>9</v>
      </c>
      <c r="U53" s="103">
        <f t="shared" si="25"/>
        <v>42766</v>
      </c>
      <c r="V53" s="104">
        <f t="shared" si="26"/>
        <v>364.4</v>
      </c>
      <c r="W53" s="105">
        <f t="shared" si="27"/>
        <v>364.4</v>
      </c>
      <c r="X53" s="106">
        <f t="shared" si="28"/>
        <v>0</v>
      </c>
      <c r="Y53" s="105">
        <f t="shared" si="29"/>
        <v>0</v>
      </c>
      <c r="Z53" s="113">
        <f t="shared" si="30"/>
        <v>364.4</v>
      </c>
    </row>
    <row r="54" spans="1:26" s="5" customFormat="1" ht="12.75">
      <c r="A54" s="41">
        <f t="shared" si="31"/>
        <v>45</v>
      </c>
      <c r="B54" s="42" t="str">
        <f t="shared" si="31"/>
        <v>SPITAL JUDETEAN BAIA MARE</v>
      </c>
      <c r="C54" s="43"/>
      <c r="D54" s="43">
        <v>160</v>
      </c>
      <c r="E54" s="44">
        <v>42762</v>
      </c>
      <c r="F54" s="45">
        <v>362.59</v>
      </c>
      <c r="G54" s="46"/>
      <c r="H54" s="40"/>
      <c r="I54" s="46"/>
      <c r="J54" s="74">
        <f t="shared" si="23"/>
        <v>362.59</v>
      </c>
      <c r="L54" s="70">
        <f t="shared" si="32"/>
        <v>362.59</v>
      </c>
      <c r="N54" s="75">
        <f t="shared" si="11"/>
        <v>45</v>
      </c>
      <c r="O54" s="76" t="s">
        <v>30</v>
      </c>
      <c r="P54" s="77" t="s">
        <v>31</v>
      </c>
      <c r="Q54" s="99" t="s">
        <v>31</v>
      </c>
      <c r="R54" s="100" t="s">
        <v>32</v>
      </c>
      <c r="S54" s="101" t="s">
        <v>33</v>
      </c>
      <c r="T54" s="102">
        <f t="shared" si="24"/>
        <v>160</v>
      </c>
      <c r="U54" s="103">
        <f t="shared" si="25"/>
        <v>42762</v>
      </c>
      <c r="V54" s="104">
        <f t="shared" si="26"/>
        <v>362.59</v>
      </c>
      <c r="W54" s="105">
        <f t="shared" si="27"/>
        <v>362.59</v>
      </c>
      <c r="X54" s="106">
        <f t="shared" si="28"/>
        <v>0</v>
      </c>
      <c r="Y54" s="105">
        <f t="shared" si="29"/>
        <v>0</v>
      </c>
      <c r="Z54" s="113">
        <f t="shared" si="30"/>
        <v>362.59</v>
      </c>
    </row>
    <row r="55" spans="1:26" s="5" customFormat="1" ht="12.75">
      <c r="A55" s="41">
        <f>N55</f>
        <v>46</v>
      </c>
      <c r="B55" s="42" t="str">
        <f>O55</f>
        <v>SPITAL JUDETEAN BAIA MARE</v>
      </c>
      <c r="C55" s="43"/>
      <c r="D55" s="43">
        <v>2</v>
      </c>
      <c r="E55" s="44">
        <v>42754</v>
      </c>
      <c r="F55" s="45">
        <v>68.67</v>
      </c>
      <c r="G55" s="46"/>
      <c r="H55" s="40"/>
      <c r="I55" s="46"/>
      <c r="J55" s="74">
        <f t="shared" si="23"/>
        <v>68.67</v>
      </c>
      <c r="L55" s="70">
        <f t="shared" si="32"/>
        <v>68.67</v>
      </c>
      <c r="N55" s="75">
        <f t="shared" si="11"/>
        <v>46</v>
      </c>
      <c r="O55" s="76" t="s">
        <v>30</v>
      </c>
      <c r="P55" s="77" t="s">
        <v>31</v>
      </c>
      <c r="Q55" s="99" t="s">
        <v>31</v>
      </c>
      <c r="R55" s="100" t="s">
        <v>32</v>
      </c>
      <c r="S55" s="101" t="s">
        <v>33</v>
      </c>
      <c r="T55" s="102">
        <f t="shared" si="24"/>
        <v>2</v>
      </c>
      <c r="U55" s="103">
        <f t="shared" si="25"/>
        <v>42754</v>
      </c>
      <c r="V55" s="104">
        <f t="shared" si="26"/>
        <v>68.67</v>
      </c>
      <c r="W55" s="105">
        <f t="shared" si="27"/>
        <v>68.67</v>
      </c>
      <c r="X55" s="106">
        <f t="shared" si="28"/>
        <v>0</v>
      </c>
      <c r="Y55" s="105">
        <f t="shared" si="29"/>
        <v>0</v>
      </c>
      <c r="Z55" s="113">
        <f t="shared" si="30"/>
        <v>68.67</v>
      </c>
    </row>
    <row r="56" spans="1:26" s="5" customFormat="1" ht="12.75">
      <c r="A56" s="41">
        <f aca="true" t="shared" si="33" ref="A56:A64">N56</f>
        <v>47</v>
      </c>
      <c r="B56" s="42" t="str">
        <f aca="true" t="shared" si="34" ref="B56:B64">O56</f>
        <v>SPITAL JUDETEAN BAIA MARE</v>
      </c>
      <c r="C56" s="43"/>
      <c r="D56" s="43">
        <v>160</v>
      </c>
      <c r="E56" s="44">
        <v>42765</v>
      </c>
      <c r="F56" s="45">
        <v>81.53</v>
      </c>
      <c r="G56" s="46"/>
      <c r="H56" s="40"/>
      <c r="I56" s="46"/>
      <c r="J56" s="74">
        <f t="shared" si="23"/>
        <v>81.53</v>
      </c>
      <c r="L56" s="70">
        <f t="shared" si="32"/>
        <v>81.53</v>
      </c>
      <c r="N56" s="75">
        <f t="shared" si="11"/>
        <v>47</v>
      </c>
      <c r="O56" s="76" t="s">
        <v>30</v>
      </c>
      <c r="P56" s="77" t="s">
        <v>31</v>
      </c>
      <c r="Q56" s="99" t="s">
        <v>31</v>
      </c>
      <c r="R56" s="100" t="s">
        <v>32</v>
      </c>
      <c r="S56" s="101" t="s">
        <v>33</v>
      </c>
      <c r="T56" s="102">
        <f t="shared" si="24"/>
        <v>160</v>
      </c>
      <c r="U56" s="103">
        <f t="shared" si="25"/>
        <v>42765</v>
      </c>
      <c r="V56" s="104">
        <f t="shared" si="26"/>
        <v>81.53</v>
      </c>
      <c r="W56" s="105">
        <f t="shared" si="27"/>
        <v>81.53</v>
      </c>
      <c r="X56" s="106">
        <f t="shared" si="28"/>
        <v>0</v>
      </c>
      <c r="Y56" s="105">
        <f t="shared" si="29"/>
        <v>0</v>
      </c>
      <c r="Z56" s="113">
        <f t="shared" si="30"/>
        <v>81.53</v>
      </c>
    </row>
    <row r="57" spans="1:26" s="5" customFormat="1" ht="12.75">
      <c r="A57" s="41">
        <f t="shared" si="33"/>
        <v>48</v>
      </c>
      <c r="B57" s="42" t="str">
        <f t="shared" si="34"/>
        <v>SPITAL JUDETEAN BAIA MARE</v>
      </c>
      <c r="C57" s="43" t="s">
        <v>34</v>
      </c>
      <c r="D57" s="43">
        <v>21</v>
      </c>
      <c r="E57" s="44">
        <v>42748</v>
      </c>
      <c r="F57" s="45">
        <v>123.08</v>
      </c>
      <c r="G57" s="46"/>
      <c r="H57" s="40"/>
      <c r="I57" s="46"/>
      <c r="J57" s="74">
        <f t="shared" si="23"/>
        <v>123.08</v>
      </c>
      <c r="L57" s="70">
        <f t="shared" si="32"/>
        <v>123.08</v>
      </c>
      <c r="N57" s="75">
        <f t="shared" si="11"/>
        <v>48</v>
      </c>
      <c r="O57" s="76" t="s">
        <v>30</v>
      </c>
      <c r="P57" s="77" t="s">
        <v>31</v>
      </c>
      <c r="Q57" s="99" t="s">
        <v>31</v>
      </c>
      <c r="R57" s="100" t="s">
        <v>32</v>
      </c>
      <c r="S57" s="101" t="s">
        <v>33</v>
      </c>
      <c r="T57" s="102">
        <f t="shared" si="24"/>
        <v>21</v>
      </c>
      <c r="U57" s="103">
        <f t="shared" si="25"/>
        <v>42748</v>
      </c>
      <c r="V57" s="104">
        <f t="shared" si="26"/>
        <v>123.08</v>
      </c>
      <c r="W57" s="105">
        <f t="shared" si="27"/>
        <v>123.08</v>
      </c>
      <c r="X57" s="106">
        <f t="shared" si="28"/>
        <v>0</v>
      </c>
      <c r="Y57" s="105">
        <f t="shared" si="29"/>
        <v>0</v>
      </c>
      <c r="Z57" s="113">
        <f t="shared" si="30"/>
        <v>123.08</v>
      </c>
    </row>
    <row r="58" spans="1:26" s="5" customFormat="1" ht="12.75">
      <c r="A58" s="41">
        <f t="shared" si="33"/>
        <v>49</v>
      </c>
      <c r="B58" s="42" t="str">
        <f t="shared" si="34"/>
        <v>SPITAL JUDETEAN BAIA MARE</v>
      </c>
      <c r="C58" s="43"/>
      <c r="D58" s="43">
        <v>125</v>
      </c>
      <c r="E58" s="44">
        <v>42766</v>
      </c>
      <c r="F58" s="45">
        <v>165.66</v>
      </c>
      <c r="G58" s="46"/>
      <c r="H58" s="40"/>
      <c r="I58" s="46"/>
      <c r="J58" s="74">
        <f t="shared" si="23"/>
        <v>165.66</v>
      </c>
      <c r="L58" s="70">
        <f t="shared" si="32"/>
        <v>165.66</v>
      </c>
      <c r="N58" s="75">
        <f t="shared" si="11"/>
        <v>49</v>
      </c>
      <c r="O58" s="76" t="s">
        <v>30</v>
      </c>
      <c r="P58" s="77" t="s">
        <v>31</v>
      </c>
      <c r="Q58" s="99" t="s">
        <v>31</v>
      </c>
      <c r="R58" s="100" t="s">
        <v>32</v>
      </c>
      <c r="S58" s="101" t="s">
        <v>33</v>
      </c>
      <c r="T58" s="102">
        <f t="shared" si="24"/>
        <v>125</v>
      </c>
      <c r="U58" s="103">
        <f t="shared" si="25"/>
        <v>42766</v>
      </c>
      <c r="V58" s="104">
        <f t="shared" si="26"/>
        <v>165.66</v>
      </c>
      <c r="W58" s="105">
        <f t="shared" si="27"/>
        <v>165.66</v>
      </c>
      <c r="X58" s="106">
        <f t="shared" si="28"/>
        <v>0</v>
      </c>
      <c r="Y58" s="105">
        <f t="shared" si="29"/>
        <v>0</v>
      </c>
      <c r="Z58" s="113">
        <f t="shared" si="30"/>
        <v>165.66</v>
      </c>
    </row>
    <row r="59" spans="1:26" s="5" customFormat="1" ht="12.75">
      <c r="A59" s="41">
        <f t="shared" si="33"/>
        <v>50</v>
      </c>
      <c r="B59" s="42" t="str">
        <f t="shared" si="34"/>
        <v>SPITAL JUDETEAN BAIA MARE</v>
      </c>
      <c r="C59" s="43"/>
      <c r="D59" s="43">
        <v>60</v>
      </c>
      <c r="E59" s="44">
        <v>42767</v>
      </c>
      <c r="F59" s="45">
        <v>55.88</v>
      </c>
      <c r="G59" s="46"/>
      <c r="H59" s="40"/>
      <c r="I59" s="46"/>
      <c r="J59" s="74">
        <f t="shared" si="23"/>
        <v>55.88</v>
      </c>
      <c r="L59" s="70">
        <f t="shared" si="32"/>
        <v>55.88</v>
      </c>
      <c r="N59" s="75">
        <f t="shared" si="11"/>
        <v>50</v>
      </c>
      <c r="O59" s="76" t="s">
        <v>30</v>
      </c>
      <c r="P59" s="77" t="s">
        <v>31</v>
      </c>
      <c r="Q59" s="99" t="s">
        <v>31</v>
      </c>
      <c r="R59" s="100" t="s">
        <v>32</v>
      </c>
      <c r="S59" s="101" t="s">
        <v>33</v>
      </c>
      <c r="T59" s="102">
        <f t="shared" si="24"/>
        <v>60</v>
      </c>
      <c r="U59" s="103">
        <f t="shared" si="25"/>
        <v>42767</v>
      </c>
      <c r="V59" s="104">
        <f t="shared" si="26"/>
        <v>55.88</v>
      </c>
      <c r="W59" s="105">
        <f t="shared" si="27"/>
        <v>55.88</v>
      </c>
      <c r="X59" s="106">
        <f t="shared" si="28"/>
        <v>0</v>
      </c>
      <c r="Y59" s="105">
        <f t="shared" si="29"/>
        <v>0</v>
      </c>
      <c r="Z59" s="113">
        <f t="shared" si="30"/>
        <v>55.88</v>
      </c>
    </row>
    <row r="60" spans="1:26" s="5" customFormat="1" ht="12.75">
      <c r="A60" s="41">
        <f t="shared" si="33"/>
        <v>51</v>
      </c>
      <c r="B60" s="42" t="str">
        <f t="shared" si="34"/>
        <v>SPITAL JUDETEAN BAIA MARE</v>
      </c>
      <c r="C60" s="43"/>
      <c r="D60" s="43">
        <v>61</v>
      </c>
      <c r="E60" s="44">
        <v>42768</v>
      </c>
      <c r="F60" s="45">
        <v>96.79</v>
      </c>
      <c r="G60" s="46"/>
      <c r="H60" s="40"/>
      <c r="I60" s="46"/>
      <c r="J60" s="74">
        <f aca="true" t="shared" si="35" ref="J60:J112">F60-G60-H60-I60</f>
        <v>96.79</v>
      </c>
      <c r="L60" s="70">
        <f aca="true" t="shared" si="36" ref="L60:L80">F60</f>
        <v>96.79</v>
      </c>
      <c r="N60" s="75">
        <f t="shared" si="11"/>
        <v>51</v>
      </c>
      <c r="O60" s="76" t="s">
        <v>30</v>
      </c>
      <c r="P60" s="77" t="s">
        <v>31</v>
      </c>
      <c r="Q60" s="99" t="s">
        <v>31</v>
      </c>
      <c r="R60" s="100" t="s">
        <v>32</v>
      </c>
      <c r="S60" s="101" t="s">
        <v>33</v>
      </c>
      <c r="T60" s="102">
        <f aca="true" t="shared" si="37" ref="T60:T112">D60</f>
        <v>61</v>
      </c>
      <c r="U60" s="103">
        <f aca="true" t="shared" si="38" ref="U60:U112">IF(E60=0,"0",E60)</f>
        <v>42768</v>
      </c>
      <c r="V60" s="104">
        <f aca="true" t="shared" si="39" ref="V60:V112">F60</f>
        <v>96.79</v>
      </c>
      <c r="W60" s="105">
        <f aca="true" t="shared" si="40" ref="W60:W112">V60-X60</f>
        <v>96.79</v>
      </c>
      <c r="X60" s="106">
        <f aca="true" t="shared" si="41" ref="X60:X112">I60</f>
        <v>0</v>
      </c>
      <c r="Y60" s="105">
        <f aca="true" t="shared" si="42" ref="Y60:Y112">G60+H60</f>
        <v>0</v>
      </c>
      <c r="Z60" s="113">
        <f aca="true" t="shared" si="43" ref="Z60:Z112">W60-Y60</f>
        <v>96.79</v>
      </c>
    </row>
    <row r="61" spans="1:26" s="5" customFormat="1" ht="12.75">
      <c r="A61" s="41">
        <f t="shared" si="33"/>
        <v>52</v>
      </c>
      <c r="B61" s="42" t="str">
        <f t="shared" si="34"/>
        <v>SPITAL JUDETEAN BAIA MARE</v>
      </c>
      <c r="C61" s="43"/>
      <c r="D61" s="43">
        <v>62</v>
      </c>
      <c r="E61" s="44">
        <v>42768</v>
      </c>
      <c r="F61" s="45">
        <v>113.87</v>
      </c>
      <c r="G61" s="46"/>
      <c r="H61" s="40"/>
      <c r="I61" s="46"/>
      <c r="J61" s="74">
        <f t="shared" si="35"/>
        <v>113.87</v>
      </c>
      <c r="L61" s="70">
        <f t="shared" si="36"/>
        <v>113.87</v>
      </c>
      <c r="N61" s="75">
        <f t="shared" si="11"/>
        <v>52</v>
      </c>
      <c r="O61" s="76" t="s">
        <v>30</v>
      </c>
      <c r="P61" s="77" t="s">
        <v>31</v>
      </c>
      <c r="Q61" s="99" t="s">
        <v>31</v>
      </c>
      <c r="R61" s="100" t="s">
        <v>32</v>
      </c>
      <c r="S61" s="101" t="s">
        <v>33</v>
      </c>
      <c r="T61" s="102">
        <f t="shared" si="37"/>
        <v>62</v>
      </c>
      <c r="U61" s="103">
        <f t="shared" si="38"/>
        <v>42768</v>
      </c>
      <c r="V61" s="104">
        <f t="shared" si="39"/>
        <v>113.87</v>
      </c>
      <c r="W61" s="105">
        <f t="shared" si="40"/>
        <v>113.87</v>
      </c>
      <c r="X61" s="106">
        <f t="shared" si="41"/>
        <v>0</v>
      </c>
      <c r="Y61" s="105">
        <f t="shared" si="42"/>
        <v>0</v>
      </c>
      <c r="Z61" s="113">
        <f t="shared" si="43"/>
        <v>113.87</v>
      </c>
    </row>
    <row r="62" spans="1:26" s="5" customFormat="1" ht="12.75">
      <c r="A62" s="41">
        <f t="shared" si="33"/>
        <v>53</v>
      </c>
      <c r="B62" s="42" t="str">
        <f t="shared" si="34"/>
        <v>SPITAL JUDETEAN BAIA MARE</v>
      </c>
      <c r="C62" s="43"/>
      <c r="D62" s="43">
        <v>64</v>
      </c>
      <c r="E62" s="44">
        <v>42769</v>
      </c>
      <c r="F62" s="45">
        <v>24.41</v>
      </c>
      <c r="G62" s="46"/>
      <c r="H62" s="40"/>
      <c r="I62" s="46"/>
      <c r="J62" s="74">
        <f t="shared" si="35"/>
        <v>24.41</v>
      </c>
      <c r="L62" s="70">
        <f t="shared" si="36"/>
        <v>24.41</v>
      </c>
      <c r="N62" s="75">
        <f t="shared" si="11"/>
        <v>53</v>
      </c>
      <c r="O62" s="76" t="s">
        <v>30</v>
      </c>
      <c r="P62" s="77" t="s">
        <v>31</v>
      </c>
      <c r="Q62" s="99" t="s">
        <v>31</v>
      </c>
      <c r="R62" s="100" t="s">
        <v>32</v>
      </c>
      <c r="S62" s="101" t="s">
        <v>33</v>
      </c>
      <c r="T62" s="102">
        <f t="shared" si="37"/>
        <v>64</v>
      </c>
      <c r="U62" s="103">
        <f t="shared" si="38"/>
        <v>42769</v>
      </c>
      <c r="V62" s="104">
        <f t="shared" si="39"/>
        <v>24.41</v>
      </c>
      <c r="W62" s="105">
        <f t="shared" si="40"/>
        <v>24.41</v>
      </c>
      <c r="X62" s="106">
        <f t="shared" si="41"/>
        <v>0</v>
      </c>
      <c r="Y62" s="105">
        <f t="shared" si="42"/>
        <v>0</v>
      </c>
      <c r="Z62" s="113">
        <f t="shared" si="43"/>
        <v>24.41</v>
      </c>
    </row>
    <row r="63" spans="1:26" s="5" customFormat="1" ht="12.75">
      <c r="A63" s="41">
        <f t="shared" si="33"/>
        <v>54</v>
      </c>
      <c r="B63" s="42" t="str">
        <f t="shared" si="34"/>
        <v>SPITAL JUDETEAN BAIA MARE</v>
      </c>
      <c r="C63" s="43"/>
      <c r="D63" s="43">
        <v>171</v>
      </c>
      <c r="E63" s="44">
        <v>42772</v>
      </c>
      <c r="F63" s="45">
        <v>136.45</v>
      </c>
      <c r="G63" s="46"/>
      <c r="H63" s="40"/>
      <c r="I63" s="46"/>
      <c r="J63" s="74">
        <f t="shared" si="35"/>
        <v>136.45</v>
      </c>
      <c r="L63" s="70">
        <f t="shared" si="36"/>
        <v>136.45</v>
      </c>
      <c r="N63" s="75">
        <f t="shared" si="11"/>
        <v>54</v>
      </c>
      <c r="O63" s="76" t="s">
        <v>30</v>
      </c>
      <c r="P63" s="77" t="s">
        <v>31</v>
      </c>
      <c r="Q63" s="99" t="s">
        <v>31</v>
      </c>
      <c r="R63" s="100" t="s">
        <v>32</v>
      </c>
      <c r="S63" s="101" t="s">
        <v>33</v>
      </c>
      <c r="T63" s="102">
        <f t="shared" si="37"/>
        <v>171</v>
      </c>
      <c r="U63" s="103">
        <f t="shared" si="38"/>
        <v>42772</v>
      </c>
      <c r="V63" s="104">
        <f t="shared" si="39"/>
        <v>136.45</v>
      </c>
      <c r="W63" s="105">
        <f t="shared" si="40"/>
        <v>136.45</v>
      </c>
      <c r="X63" s="106">
        <f t="shared" si="41"/>
        <v>0</v>
      </c>
      <c r="Y63" s="105">
        <f t="shared" si="42"/>
        <v>0</v>
      </c>
      <c r="Z63" s="113">
        <f t="shared" si="43"/>
        <v>136.45</v>
      </c>
    </row>
    <row r="64" spans="1:26" s="5" customFormat="1" ht="12.75">
      <c r="A64" s="41">
        <f t="shared" si="33"/>
        <v>55</v>
      </c>
      <c r="B64" s="42" t="str">
        <f t="shared" si="34"/>
        <v>SPITAL JUDETEAN BAIA MARE</v>
      </c>
      <c r="C64" s="43"/>
      <c r="D64" s="43">
        <v>800</v>
      </c>
      <c r="E64" s="44">
        <v>42772</v>
      </c>
      <c r="F64" s="45">
        <v>143.54</v>
      </c>
      <c r="G64" s="46"/>
      <c r="H64" s="40"/>
      <c r="I64" s="46"/>
      <c r="J64" s="74">
        <f t="shared" si="35"/>
        <v>143.54</v>
      </c>
      <c r="L64" s="70">
        <f t="shared" si="36"/>
        <v>143.54</v>
      </c>
      <c r="N64" s="75">
        <f t="shared" si="11"/>
        <v>55</v>
      </c>
      <c r="O64" s="76" t="s">
        <v>30</v>
      </c>
      <c r="P64" s="77" t="s">
        <v>31</v>
      </c>
      <c r="Q64" s="99" t="s">
        <v>31</v>
      </c>
      <c r="R64" s="100" t="s">
        <v>32</v>
      </c>
      <c r="S64" s="101" t="s">
        <v>33</v>
      </c>
      <c r="T64" s="102">
        <f t="shared" si="37"/>
        <v>800</v>
      </c>
      <c r="U64" s="103">
        <f t="shared" si="38"/>
        <v>42772</v>
      </c>
      <c r="V64" s="104">
        <f t="shared" si="39"/>
        <v>143.54</v>
      </c>
      <c r="W64" s="105">
        <f t="shared" si="40"/>
        <v>143.54</v>
      </c>
      <c r="X64" s="106">
        <f t="shared" si="41"/>
        <v>0</v>
      </c>
      <c r="Y64" s="105">
        <f t="shared" si="42"/>
        <v>0</v>
      </c>
      <c r="Z64" s="113">
        <f t="shared" si="43"/>
        <v>143.54</v>
      </c>
    </row>
    <row r="65" spans="1:26" s="5" customFormat="1" ht="12.75">
      <c r="A65" s="41">
        <f aca="true" t="shared" si="44" ref="A65:A75">N65</f>
        <v>56</v>
      </c>
      <c r="B65" s="42" t="str">
        <f aca="true" t="shared" si="45" ref="B65:B75">O65</f>
        <v>SPITAL JUDETEAN BAIA MARE</v>
      </c>
      <c r="C65" s="43"/>
      <c r="D65" s="43">
        <v>68</v>
      </c>
      <c r="E65" s="44">
        <v>42773</v>
      </c>
      <c r="F65" s="45">
        <v>142</v>
      </c>
      <c r="G65" s="46"/>
      <c r="H65" s="40"/>
      <c r="I65" s="46"/>
      <c r="J65" s="74">
        <f t="shared" si="35"/>
        <v>142</v>
      </c>
      <c r="L65" s="70">
        <f t="shared" si="36"/>
        <v>142</v>
      </c>
      <c r="N65" s="75">
        <f t="shared" si="11"/>
        <v>56</v>
      </c>
      <c r="O65" s="76" t="s">
        <v>30</v>
      </c>
      <c r="P65" s="77" t="s">
        <v>31</v>
      </c>
      <c r="Q65" s="99" t="s">
        <v>31</v>
      </c>
      <c r="R65" s="100" t="s">
        <v>32</v>
      </c>
      <c r="S65" s="101" t="s">
        <v>33</v>
      </c>
      <c r="T65" s="102">
        <f t="shared" si="37"/>
        <v>68</v>
      </c>
      <c r="U65" s="103">
        <f t="shared" si="38"/>
        <v>42773</v>
      </c>
      <c r="V65" s="104">
        <f t="shared" si="39"/>
        <v>142</v>
      </c>
      <c r="W65" s="105">
        <f t="shared" si="40"/>
        <v>142</v>
      </c>
      <c r="X65" s="106">
        <f t="shared" si="41"/>
        <v>0</v>
      </c>
      <c r="Y65" s="105">
        <f t="shared" si="42"/>
        <v>0</v>
      </c>
      <c r="Z65" s="113">
        <f t="shared" si="43"/>
        <v>142</v>
      </c>
    </row>
    <row r="66" spans="1:26" s="5" customFormat="1" ht="12.75">
      <c r="A66" s="41">
        <f t="shared" si="44"/>
        <v>57</v>
      </c>
      <c r="B66" s="42" t="str">
        <f t="shared" si="45"/>
        <v>SPITAL JUDETEAN BAIA MARE</v>
      </c>
      <c r="C66" s="43"/>
      <c r="D66" s="43">
        <v>69</v>
      </c>
      <c r="E66" s="44">
        <v>42773</v>
      </c>
      <c r="F66" s="45">
        <v>107.4</v>
      </c>
      <c r="G66" s="46"/>
      <c r="H66" s="40"/>
      <c r="I66" s="46"/>
      <c r="J66" s="74">
        <f t="shared" si="35"/>
        <v>107.4</v>
      </c>
      <c r="L66" s="70">
        <f t="shared" si="36"/>
        <v>107.4</v>
      </c>
      <c r="N66" s="75">
        <f t="shared" si="11"/>
        <v>57</v>
      </c>
      <c r="O66" s="76" t="s">
        <v>30</v>
      </c>
      <c r="P66" s="77" t="s">
        <v>31</v>
      </c>
      <c r="Q66" s="99" t="s">
        <v>31</v>
      </c>
      <c r="R66" s="100" t="s">
        <v>32</v>
      </c>
      <c r="S66" s="101" t="s">
        <v>33</v>
      </c>
      <c r="T66" s="102">
        <f t="shared" si="37"/>
        <v>69</v>
      </c>
      <c r="U66" s="103">
        <f t="shared" si="38"/>
        <v>42773</v>
      </c>
      <c r="V66" s="104">
        <f t="shared" si="39"/>
        <v>107.4</v>
      </c>
      <c r="W66" s="105">
        <f t="shared" si="40"/>
        <v>107.4</v>
      </c>
      <c r="X66" s="106">
        <f t="shared" si="41"/>
        <v>0</v>
      </c>
      <c r="Y66" s="105">
        <f t="shared" si="42"/>
        <v>0</v>
      </c>
      <c r="Z66" s="113">
        <f t="shared" si="43"/>
        <v>107.4</v>
      </c>
    </row>
    <row r="67" spans="1:26" s="5" customFormat="1" ht="12.75">
      <c r="A67" s="41">
        <f t="shared" si="44"/>
        <v>58</v>
      </c>
      <c r="B67" s="42" t="str">
        <f t="shared" si="45"/>
        <v>SPITAL JUDETEAN BAIA MARE</v>
      </c>
      <c r="C67" s="43"/>
      <c r="D67" s="43">
        <v>40</v>
      </c>
      <c r="E67" s="44">
        <v>42773</v>
      </c>
      <c r="F67" s="45">
        <v>127.5</v>
      </c>
      <c r="G67" s="46"/>
      <c r="H67" s="40"/>
      <c r="I67" s="46"/>
      <c r="J67" s="74">
        <f t="shared" si="35"/>
        <v>127.5</v>
      </c>
      <c r="L67" s="70">
        <f t="shared" si="36"/>
        <v>127.5</v>
      </c>
      <c r="N67" s="75">
        <f t="shared" si="11"/>
        <v>58</v>
      </c>
      <c r="O67" s="76" t="s">
        <v>30</v>
      </c>
      <c r="P67" s="77" t="s">
        <v>31</v>
      </c>
      <c r="Q67" s="99" t="s">
        <v>31</v>
      </c>
      <c r="R67" s="100" t="s">
        <v>32</v>
      </c>
      <c r="S67" s="101" t="s">
        <v>33</v>
      </c>
      <c r="T67" s="102">
        <f t="shared" si="37"/>
        <v>40</v>
      </c>
      <c r="U67" s="103">
        <f t="shared" si="38"/>
        <v>42773</v>
      </c>
      <c r="V67" s="104">
        <f t="shared" si="39"/>
        <v>127.5</v>
      </c>
      <c r="W67" s="105">
        <f t="shared" si="40"/>
        <v>127.5</v>
      </c>
      <c r="X67" s="106">
        <f t="shared" si="41"/>
        <v>0</v>
      </c>
      <c r="Y67" s="105">
        <f t="shared" si="42"/>
        <v>0</v>
      </c>
      <c r="Z67" s="113">
        <f t="shared" si="43"/>
        <v>127.5</v>
      </c>
    </row>
    <row r="68" spans="1:26" s="5" customFormat="1" ht="12.75">
      <c r="A68" s="41">
        <f t="shared" si="44"/>
        <v>59</v>
      </c>
      <c r="B68" s="42" t="str">
        <f t="shared" si="45"/>
        <v>SPITAL JUDETEAN BAIA MARE</v>
      </c>
      <c r="C68" s="43"/>
      <c r="D68" s="43">
        <v>66</v>
      </c>
      <c r="E68" s="44">
        <v>42773</v>
      </c>
      <c r="F68" s="45">
        <v>130.6</v>
      </c>
      <c r="G68" s="46"/>
      <c r="H68" s="40"/>
      <c r="I68" s="46"/>
      <c r="J68" s="74">
        <f t="shared" si="35"/>
        <v>130.6</v>
      </c>
      <c r="L68" s="70">
        <f t="shared" si="36"/>
        <v>130.6</v>
      </c>
      <c r="N68" s="75">
        <f t="shared" si="11"/>
        <v>59</v>
      </c>
      <c r="O68" s="76" t="s">
        <v>30</v>
      </c>
      <c r="P68" s="77" t="s">
        <v>31</v>
      </c>
      <c r="Q68" s="99" t="s">
        <v>31</v>
      </c>
      <c r="R68" s="100" t="s">
        <v>32</v>
      </c>
      <c r="S68" s="101" t="s">
        <v>33</v>
      </c>
      <c r="T68" s="102">
        <f t="shared" si="37"/>
        <v>66</v>
      </c>
      <c r="U68" s="103">
        <f t="shared" si="38"/>
        <v>42773</v>
      </c>
      <c r="V68" s="104">
        <f t="shared" si="39"/>
        <v>130.6</v>
      </c>
      <c r="W68" s="105">
        <f t="shared" si="40"/>
        <v>130.6</v>
      </c>
      <c r="X68" s="106">
        <f t="shared" si="41"/>
        <v>0</v>
      </c>
      <c r="Y68" s="105">
        <f t="shared" si="42"/>
        <v>0</v>
      </c>
      <c r="Z68" s="113">
        <f t="shared" si="43"/>
        <v>130.6</v>
      </c>
    </row>
    <row r="69" spans="1:26" s="5" customFormat="1" ht="12.75">
      <c r="A69" s="41">
        <f t="shared" si="44"/>
        <v>60</v>
      </c>
      <c r="B69" s="42" t="str">
        <f t="shared" si="45"/>
        <v>SPITAL JUDETEAN BAIA MARE</v>
      </c>
      <c r="C69" s="43"/>
      <c r="D69" s="43">
        <v>448</v>
      </c>
      <c r="E69" s="44">
        <v>42773</v>
      </c>
      <c r="F69" s="45">
        <v>136.45</v>
      </c>
      <c r="G69" s="46"/>
      <c r="H69" s="40"/>
      <c r="I69" s="46"/>
      <c r="J69" s="74">
        <v>136.45</v>
      </c>
      <c r="L69" s="70">
        <f t="shared" si="36"/>
        <v>136.45</v>
      </c>
      <c r="N69" s="75">
        <f t="shared" si="11"/>
        <v>60</v>
      </c>
      <c r="O69" s="76" t="s">
        <v>30</v>
      </c>
      <c r="P69" s="77" t="s">
        <v>31</v>
      </c>
      <c r="Q69" s="99" t="s">
        <v>31</v>
      </c>
      <c r="R69" s="100" t="s">
        <v>32</v>
      </c>
      <c r="S69" s="101" t="s">
        <v>33</v>
      </c>
      <c r="T69" s="102">
        <f t="shared" si="37"/>
        <v>448</v>
      </c>
      <c r="U69" s="103">
        <f t="shared" si="38"/>
        <v>42773</v>
      </c>
      <c r="V69" s="104">
        <f t="shared" si="39"/>
        <v>136.45</v>
      </c>
      <c r="W69" s="105">
        <f t="shared" si="40"/>
        <v>136.45</v>
      </c>
      <c r="X69" s="106">
        <f t="shared" si="41"/>
        <v>0</v>
      </c>
      <c r="Y69" s="105">
        <f t="shared" si="42"/>
        <v>0</v>
      </c>
      <c r="Z69" s="113">
        <f t="shared" si="43"/>
        <v>136.45</v>
      </c>
    </row>
    <row r="70" spans="1:26" s="5" customFormat="1" ht="12.75">
      <c r="A70" s="41">
        <f t="shared" si="44"/>
        <v>61</v>
      </c>
      <c r="B70" s="42" t="str">
        <f t="shared" si="45"/>
        <v>SPITAL JUDETEAN BAIA MARE</v>
      </c>
      <c r="C70" s="43"/>
      <c r="D70" s="43">
        <v>67</v>
      </c>
      <c r="E70" s="44">
        <v>42773</v>
      </c>
      <c r="F70" s="45">
        <v>111.14</v>
      </c>
      <c r="G70" s="46"/>
      <c r="H70" s="40"/>
      <c r="I70" s="46"/>
      <c r="J70" s="74">
        <f>F70-G70-H70-I70</f>
        <v>111.14</v>
      </c>
      <c r="L70" s="70">
        <f t="shared" si="36"/>
        <v>111.14</v>
      </c>
      <c r="N70" s="75">
        <f t="shared" si="11"/>
        <v>61</v>
      </c>
      <c r="O70" s="76" t="s">
        <v>30</v>
      </c>
      <c r="P70" s="77" t="s">
        <v>31</v>
      </c>
      <c r="Q70" s="99" t="s">
        <v>31</v>
      </c>
      <c r="R70" s="100" t="s">
        <v>32</v>
      </c>
      <c r="S70" s="101" t="s">
        <v>33</v>
      </c>
      <c r="T70" s="102">
        <f t="shared" si="37"/>
        <v>67</v>
      </c>
      <c r="U70" s="103">
        <f t="shared" si="38"/>
        <v>42773</v>
      </c>
      <c r="V70" s="104">
        <f t="shared" si="39"/>
        <v>111.14</v>
      </c>
      <c r="W70" s="105">
        <f t="shared" si="40"/>
        <v>111.14</v>
      </c>
      <c r="X70" s="106">
        <f t="shared" si="41"/>
        <v>0</v>
      </c>
      <c r="Y70" s="105">
        <f t="shared" si="42"/>
        <v>0</v>
      </c>
      <c r="Z70" s="113">
        <f t="shared" si="43"/>
        <v>111.14</v>
      </c>
    </row>
    <row r="71" spans="1:26" s="5" customFormat="1" ht="12.75">
      <c r="A71" s="41">
        <f t="shared" si="44"/>
        <v>62</v>
      </c>
      <c r="B71" s="42" t="str">
        <f t="shared" si="45"/>
        <v>SPITAL JUDETEAN BAIA MARE</v>
      </c>
      <c r="C71" s="43"/>
      <c r="D71" s="43">
        <v>2558</v>
      </c>
      <c r="E71" s="44">
        <v>42774</v>
      </c>
      <c r="F71" s="45">
        <v>45.81</v>
      </c>
      <c r="G71" s="46"/>
      <c r="H71" s="40"/>
      <c r="I71" s="46"/>
      <c r="J71" s="74">
        <f t="shared" si="35"/>
        <v>45.81</v>
      </c>
      <c r="L71" s="70">
        <f t="shared" si="36"/>
        <v>45.81</v>
      </c>
      <c r="N71" s="75">
        <f t="shared" si="11"/>
        <v>62</v>
      </c>
      <c r="O71" s="76" t="s">
        <v>30</v>
      </c>
      <c r="P71" s="77" t="s">
        <v>31</v>
      </c>
      <c r="Q71" s="99" t="s">
        <v>31</v>
      </c>
      <c r="R71" s="100" t="s">
        <v>32</v>
      </c>
      <c r="S71" s="101" t="s">
        <v>33</v>
      </c>
      <c r="T71" s="102">
        <f t="shared" si="37"/>
        <v>2558</v>
      </c>
      <c r="U71" s="103">
        <f t="shared" si="38"/>
        <v>42774</v>
      </c>
      <c r="V71" s="104">
        <f t="shared" si="39"/>
        <v>45.81</v>
      </c>
      <c r="W71" s="105">
        <f t="shared" si="40"/>
        <v>45.81</v>
      </c>
      <c r="X71" s="106">
        <f t="shared" si="41"/>
        <v>0</v>
      </c>
      <c r="Y71" s="105">
        <f t="shared" si="42"/>
        <v>0</v>
      </c>
      <c r="Z71" s="113">
        <f t="shared" si="43"/>
        <v>45.81</v>
      </c>
    </row>
    <row r="72" spans="1:26" s="5" customFormat="1" ht="12.75">
      <c r="A72" s="41">
        <f t="shared" si="44"/>
        <v>63</v>
      </c>
      <c r="B72" s="42" t="str">
        <f t="shared" si="45"/>
        <v>SPITAL JUDETEAN BAIA MARE</v>
      </c>
      <c r="C72" s="43"/>
      <c r="D72" s="43">
        <v>1112</v>
      </c>
      <c r="E72" s="44">
        <v>42774</v>
      </c>
      <c r="F72" s="45">
        <v>405.8</v>
      </c>
      <c r="G72" s="46"/>
      <c r="H72" s="40"/>
      <c r="I72" s="46"/>
      <c r="J72" s="74">
        <f t="shared" si="35"/>
        <v>405.8</v>
      </c>
      <c r="L72" s="70">
        <f t="shared" si="36"/>
        <v>405.8</v>
      </c>
      <c r="N72" s="75">
        <f t="shared" si="11"/>
        <v>63</v>
      </c>
      <c r="O72" s="76" t="s">
        <v>30</v>
      </c>
      <c r="P72" s="77" t="s">
        <v>31</v>
      </c>
      <c r="Q72" s="99" t="s">
        <v>31</v>
      </c>
      <c r="R72" s="100" t="s">
        <v>32</v>
      </c>
      <c r="S72" s="101" t="s">
        <v>33</v>
      </c>
      <c r="T72" s="102">
        <f t="shared" si="37"/>
        <v>1112</v>
      </c>
      <c r="U72" s="103">
        <f t="shared" si="38"/>
        <v>42774</v>
      </c>
      <c r="V72" s="104">
        <f t="shared" si="39"/>
        <v>405.8</v>
      </c>
      <c r="W72" s="105">
        <f t="shared" si="40"/>
        <v>405.8</v>
      </c>
      <c r="X72" s="106">
        <f t="shared" si="41"/>
        <v>0</v>
      </c>
      <c r="Y72" s="105">
        <f t="shared" si="42"/>
        <v>0</v>
      </c>
      <c r="Z72" s="113">
        <f t="shared" si="43"/>
        <v>405.8</v>
      </c>
    </row>
    <row r="73" spans="1:26" s="5" customFormat="1" ht="12.75">
      <c r="A73" s="41">
        <f t="shared" si="44"/>
        <v>64</v>
      </c>
      <c r="B73" s="42" t="str">
        <f t="shared" si="45"/>
        <v>SPITAL JUDETEAN BAIA MARE</v>
      </c>
      <c r="C73" s="43"/>
      <c r="D73" s="43">
        <v>175</v>
      </c>
      <c r="E73" s="44">
        <v>42775</v>
      </c>
      <c r="F73" s="45">
        <v>96.27</v>
      </c>
      <c r="G73" s="46"/>
      <c r="H73" s="40"/>
      <c r="I73" s="46"/>
      <c r="J73" s="74">
        <f t="shared" si="35"/>
        <v>96.27</v>
      </c>
      <c r="L73" s="70">
        <f t="shared" si="36"/>
        <v>96.27</v>
      </c>
      <c r="N73" s="75">
        <f t="shared" si="11"/>
        <v>64</v>
      </c>
      <c r="O73" s="76" t="s">
        <v>30</v>
      </c>
      <c r="P73" s="77" t="s">
        <v>31</v>
      </c>
      <c r="Q73" s="99" t="s">
        <v>31</v>
      </c>
      <c r="R73" s="100" t="s">
        <v>32</v>
      </c>
      <c r="S73" s="101" t="s">
        <v>33</v>
      </c>
      <c r="T73" s="102">
        <f t="shared" si="37"/>
        <v>175</v>
      </c>
      <c r="U73" s="103">
        <f t="shared" si="38"/>
        <v>42775</v>
      </c>
      <c r="V73" s="104">
        <f t="shared" si="39"/>
        <v>96.27</v>
      </c>
      <c r="W73" s="105">
        <f t="shared" si="40"/>
        <v>96.27</v>
      </c>
      <c r="X73" s="106">
        <f t="shared" si="41"/>
        <v>0</v>
      </c>
      <c r="Y73" s="105">
        <f t="shared" si="42"/>
        <v>0</v>
      </c>
      <c r="Z73" s="113">
        <f t="shared" si="43"/>
        <v>96.27</v>
      </c>
    </row>
    <row r="74" spans="1:26" s="5" customFormat="1" ht="12.75">
      <c r="A74" s="41">
        <f t="shared" si="44"/>
        <v>65</v>
      </c>
      <c r="B74" s="42" t="str">
        <f t="shared" si="45"/>
        <v>SPITAL JUDETEAN BAIA MARE</v>
      </c>
      <c r="C74" s="43"/>
      <c r="D74" s="43">
        <v>70</v>
      </c>
      <c r="E74" s="44">
        <v>42775</v>
      </c>
      <c r="F74" s="45">
        <v>34.6</v>
      </c>
      <c r="G74" s="46"/>
      <c r="H74" s="40"/>
      <c r="I74" s="46"/>
      <c r="J74" s="74">
        <f t="shared" si="35"/>
        <v>34.6</v>
      </c>
      <c r="L74" s="70">
        <f t="shared" si="36"/>
        <v>34.6</v>
      </c>
      <c r="N74" s="75">
        <f t="shared" si="11"/>
        <v>65</v>
      </c>
      <c r="O74" s="76" t="s">
        <v>30</v>
      </c>
      <c r="P74" s="77" t="s">
        <v>31</v>
      </c>
      <c r="Q74" s="99" t="s">
        <v>31</v>
      </c>
      <c r="R74" s="100" t="s">
        <v>32</v>
      </c>
      <c r="S74" s="101" t="s">
        <v>33</v>
      </c>
      <c r="T74" s="102">
        <f t="shared" si="37"/>
        <v>70</v>
      </c>
      <c r="U74" s="103">
        <f t="shared" si="38"/>
        <v>42775</v>
      </c>
      <c r="V74" s="104">
        <f t="shared" si="39"/>
        <v>34.6</v>
      </c>
      <c r="W74" s="105">
        <f t="shared" si="40"/>
        <v>34.6</v>
      </c>
      <c r="X74" s="106">
        <f t="shared" si="41"/>
        <v>0</v>
      </c>
      <c r="Y74" s="105">
        <f t="shared" si="42"/>
        <v>0</v>
      </c>
      <c r="Z74" s="113">
        <f t="shared" si="43"/>
        <v>34.6</v>
      </c>
    </row>
    <row r="75" spans="1:26" s="5" customFormat="1" ht="12.75">
      <c r="A75" s="41">
        <f t="shared" si="44"/>
        <v>66</v>
      </c>
      <c r="B75" s="42" t="str">
        <f t="shared" si="45"/>
        <v>SPITAL JUDETEAN BAIA MARE</v>
      </c>
      <c r="C75" s="43"/>
      <c r="D75" s="43">
        <v>307987</v>
      </c>
      <c r="E75" s="44">
        <v>42775</v>
      </c>
      <c r="F75" s="45">
        <v>76.93</v>
      </c>
      <c r="G75" s="46"/>
      <c r="H75" s="40"/>
      <c r="I75" s="46"/>
      <c r="J75" s="74">
        <f t="shared" si="35"/>
        <v>76.93</v>
      </c>
      <c r="L75" s="70">
        <f t="shared" si="36"/>
        <v>76.93</v>
      </c>
      <c r="N75" s="75">
        <f t="shared" si="11"/>
        <v>66</v>
      </c>
      <c r="O75" s="76" t="s">
        <v>30</v>
      </c>
      <c r="P75" s="77" t="s">
        <v>31</v>
      </c>
      <c r="Q75" s="99" t="s">
        <v>31</v>
      </c>
      <c r="R75" s="100" t="s">
        <v>32</v>
      </c>
      <c r="S75" s="101" t="s">
        <v>33</v>
      </c>
      <c r="T75" s="102">
        <f t="shared" si="37"/>
        <v>307987</v>
      </c>
      <c r="U75" s="103">
        <f t="shared" si="38"/>
        <v>42775</v>
      </c>
      <c r="V75" s="104">
        <f t="shared" si="39"/>
        <v>76.93</v>
      </c>
      <c r="W75" s="105">
        <f t="shared" si="40"/>
        <v>76.93</v>
      </c>
      <c r="X75" s="106">
        <f t="shared" si="41"/>
        <v>0</v>
      </c>
      <c r="Y75" s="105">
        <f t="shared" si="42"/>
        <v>0</v>
      </c>
      <c r="Z75" s="113">
        <f t="shared" si="43"/>
        <v>76.93</v>
      </c>
    </row>
    <row r="76" spans="1:26" s="5" customFormat="1" ht="12.75">
      <c r="A76" s="41">
        <f aca="true" t="shared" si="46" ref="A76:B80">N76</f>
        <v>67</v>
      </c>
      <c r="B76" s="42" t="str">
        <f t="shared" si="46"/>
        <v>SPITAL JUDETEAN BAIA MARE</v>
      </c>
      <c r="C76" s="43"/>
      <c r="D76" s="43">
        <v>28</v>
      </c>
      <c r="E76" s="44">
        <v>42776</v>
      </c>
      <c r="F76" s="45">
        <v>402.21</v>
      </c>
      <c r="G76" s="46"/>
      <c r="H76" s="40"/>
      <c r="I76" s="46"/>
      <c r="J76" s="74">
        <f t="shared" si="35"/>
        <v>402.21</v>
      </c>
      <c r="L76" s="70">
        <f t="shared" si="36"/>
        <v>402.21</v>
      </c>
      <c r="N76" s="75">
        <f t="shared" si="11"/>
        <v>67</v>
      </c>
      <c r="O76" s="76" t="s">
        <v>30</v>
      </c>
      <c r="P76" s="77" t="s">
        <v>31</v>
      </c>
      <c r="Q76" s="99" t="s">
        <v>31</v>
      </c>
      <c r="R76" s="100" t="s">
        <v>32</v>
      </c>
      <c r="S76" s="101" t="s">
        <v>33</v>
      </c>
      <c r="T76" s="102">
        <f t="shared" si="37"/>
        <v>28</v>
      </c>
      <c r="U76" s="103">
        <f t="shared" si="38"/>
        <v>42776</v>
      </c>
      <c r="V76" s="104">
        <f t="shared" si="39"/>
        <v>402.21</v>
      </c>
      <c r="W76" s="105">
        <f t="shared" si="40"/>
        <v>402.21</v>
      </c>
      <c r="X76" s="106">
        <f t="shared" si="41"/>
        <v>0</v>
      </c>
      <c r="Y76" s="105">
        <f t="shared" si="42"/>
        <v>0</v>
      </c>
      <c r="Z76" s="113">
        <f t="shared" si="43"/>
        <v>402.21</v>
      </c>
    </row>
    <row r="77" spans="1:26" s="5" customFormat="1" ht="12.75">
      <c r="A77" s="41">
        <f t="shared" si="46"/>
        <v>68</v>
      </c>
      <c r="B77" s="42" t="str">
        <f t="shared" si="46"/>
        <v>SPITAL JUDETEAN BAIA MARE</v>
      </c>
      <c r="C77" s="43"/>
      <c r="D77" s="43">
        <v>701570003</v>
      </c>
      <c r="E77" s="44">
        <v>42776</v>
      </c>
      <c r="F77" s="45">
        <v>203.18</v>
      </c>
      <c r="G77" s="46"/>
      <c r="H77" s="40"/>
      <c r="I77" s="46"/>
      <c r="J77" s="74">
        <f t="shared" si="35"/>
        <v>203.18</v>
      </c>
      <c r="L77" s="70">
        <f t="shared" si="36"/>
        <v>203.18</v>
      </c>
      <c r="N77" s="75">
        <f aca="true" t="shared" si="47" ref="N77:N120">N76+1</f>
        <v>68</v>
      </c>
      <c r="O77" s="76" t="s">
        <v>30</v>
      </c>
      <c r="P77" s="77" t="s">
        <v>31</v>
      </c>
      <c r="Q77" s="99" t="s">
        <v>31</v>
      </c>
      <c r="R77" s="100" t="s">
        <v>32</v>
      </c>
      <c r="S77" s="101" t="s">
        <v>33</v>
      </c>
      <c r="T77" s="102">
        <f t="shared" si="37"/>
        <v>701570003</v>
      </c>
      <c r="U77" s="103">
        <f t="shared" si="38"/>
        <v>42776</v>
      </c>
      <c r="V77" s="104">
        <f t="shared" si="39"/>
        <v>203.18</v>
      </c>
      <c r="W77" s="105">
        <f t="shared" si="40"/>
        <v>203.18</v>
      </c>
      <c r="X77" s="106">
        <f t="shared" si="41"/>
        <v>0</v>
      </c>
      <c r="Y77" s="105">
        <f t="shared" si="42"/>
        <v>0</v>
      </c>
      <c r="Z77" s="113">
        <f t="shared" si="43"/>
        <v>203.18</v>
      </c>
    </row>
    <row r="78" spans="1:26" s="5" customFormat="1" ht="12.75">
      <c r="A78" s="41">
        <f t="shared" si="46"/>
        <v>69</v>
      </c>
      <c r="B78" s="42" t="str">
        <f t="shared" si="46"/>
        <v>SPITAL JUDETEAN BAIA MARE</v>
      </c>
      <c r="C78" s="43"/>
      <c r="D78" s="43">
        <v>183</v>
      </c>
      <c r="E78" s="44">
        <v>42776</v>
      </c>
      <c r="F78" s="45">
        <v>198.66</v>
      </c>
      <c r="G78" s="46"/>
      <c r="H78" s="40"/>
      <c r="I78" s="46"/>
      <c r="J78" s="74">
        <f t="shared" si="35"/>
        <v>198.66</v>
      </c>
      <c r="L78" s="70">
        <f t="shared" si="36"/>
        <v>198.66</v>
      </c>
      <c r="N78" s="75">
        <f t="shared" si="47"/>
        <v>69</v>
      </c>
      <c r="O78" s="76" t="s">
        <v>30</v>
      </c>
      <c r="P78" s="77" t="s">
        <v>31</v>
      </c>
      <c r="Q78" s="99" t="s">
        <v>31</v>
      </c>
      <c r="R78" s="100" t="s">
        <v>32</v>
      </c>
      <c r="S78" s="101" t="s">
        <v>33</v>
      </c>
      <c r="T78" s="102">
        <f t="shared" si="37"/>
        <v>183</v>
      </c>
      <c r="U78" s="103">
        <f t="shared" si="38"/>
        <v>42776</v>
      </c>
      <c r="V78" s="104">
        <f t="shared" si="39"/>
        <v>198.66</v>
      </c>
      <c r="W78" s="105">
        <f t="shared" si="40"/>
        <v>198.66</v>
      </c>
      <c r="X78" s="106">
        <f t="shared" si="41"/>
        <v>0</v>
      </c>
      <c r="Y78" s="105">
        <f t="shared" si="42"/>
        <v>0</v>
      </c>
      <c r="Z78" s="113">
        <f t="shared" si="43"/>
        <v>198.66</v>
      </c>
    </row>
    <row r="79" spans="1:26" s="5" customFormat="1" ht="12.75">
      <c r="A79" s="41">
        <f t="shared" si="46"/>
        <v>70</v>
      </c>
      <c r="B79" s="42" t="str">
        <f t="shared" si="46"/>
        <v>SPITAL JUDETEAN BAIA MARE</v>
      </c>
      <c r="C79" s="43"/>
      <c r="D79" s="43">
        <v>71</v>
      </c>
      <c r="E79" s="44">
        <v>42776</v>
      </c>
      <c r="F79" s="45">
        <v>28.39</v>
      </c>
      <c r="G79" s="46"/>
      <c r="H79" s="40"/>
      <c r="I79" s="46"/>
      <c r="J79" s="74">
        <f t="shared" si="35"/>
        <v>28.39</v>
      </c>
      <c r="L79" s="70">
        <f t="shared" si="36"/>
        <v>28.39</v>
      </c>
      <c r="N79" s="75">
        <f t="shared" si="47"/>
        <v>70</v>
      </c>
      <c r="O79" s="76" t="s">
        <v>30</v>
      </c>
      <c r="P79" s="77" t="s">
        <v>31</v>
      </c>
      <c r="Q79" s="99" t="s">
        <v>31</v>
      </c>
      <c r="R79" s="100" t="s">
        <v>32</v>
      </c>
      <c r="S79" s="101" t="s">
        <v>33</v>
      </c>
      <c r="T79" s="102">
        <f t="shared" si="37"/>
        <v>71</v>
      </c>
      <c r="U79" s="103">
        <f t="shared" si="38"/>
        <v>42776</v>
      </c>
      <c r="V79" s="104">
        <f t="shared" si="39"/>
        <v>28.39</v>
      </c>
      <c r="W79" s="105">
        <f t="shared" si="40"/>
        <v>28.39</v>
      </c>
      <c r="X79" s="106">
        <f t="shared" si="41"/>
        <v>0</v>
      </c>
      <c r="Y79" s="105">
        <f t="shared" si="42"/>
        <v>0</v>
      </c>
      <c r="Z79" s="113">
        <f t="shared" si="43"/>
        <v>28.39</v>
      </c>
    </row>
    <row r="80" spans="1:26" s="5" customFormat="1" ht="12.75">
      <c r="A80" s="41">
        <f t="shared" si="46"/>
        <v>71</v>
      </c>
      <c r="B80" s="42" t="str">
        <f t="shared" si="46"/>
        <v>SPITAL JUDETEAN BAIA MARE</v>
      </c>
      <c r="C80" s="43"/>
      <c r="D80" s="43">
        <v>4</v>
      </c>
      <c r="E80" s="44">
        <v>42780</v>
      </c>
      <c r="F80" s="45">
        <v>153.77</v>
      </c>
      <c r="G80" s="46"/>
      <c r="H80" s="40"/>
      <c r="I80" s="46"/>
      <c r="J80" s="74">
        <f t="shared" si="35"/>
        <v>153.77</v>
      </c>
      <c r="L80" s="70">
        <f t="shared" si="36"/>
        <v>153.77</v>
      </c>
      <c r="N80" s="75">
        <f t="shared" si="47"/>
        <v>71</v>
      </c>
      <c r="O80" s="76" t="s">
        <v>30</v>
      </c>
      <c r="P80" s="77" t="s">
        <v>31</v>
      </c>
      <c r="Q80" s="99" t="s">
        <v>31</v>
      </c>
      <c r="R80" s="100" t="s">
        <v>32</v>
      </c>
      <c r="S80" s="101" t="s">
        <v>33</v>
      </c>
      <c r="T80" s="102">
        <f t="shared" si="37"/>
        <v>4</v>
      </c>
      <c r="U80" s="103">
        <f t="shared" si="38"/>
        <v>42780</v>
      </c>
      <c r="V80" s="104">
        <f t="shared" si="39"/>
        <v>153.77</v>
      </c>
      <c r="W80" s="105">
        <f t="shared" si="40"/>
        <v>153.77</v>
      </c>
      <c r="X80" s="106">
        <f t="shared" si="41"/>
        <v>0</v>
      </c>
      <c r="Y80" s="105">
        <f t="shared" si="42"/>
        <v>0</v>
      </c>
      <c r="Z80" s="113">
        <f t="shared" si="43"/>
        <v>153.77</v>
      </c>
    </row>
    <row r="81" spans="1:26" s="5" customFormat="1" ht="12.75">
      <c r="A81" s="41">
        <f aca="true" t="shared" si="48" ref="A81:A120">N81</f>
        <v>72</v>
      </c>
      <c r="B81" s="42" t="str">
        <f aca="true" t="shared" si="49" ref="B81:B120">O81</f>
        <v>SPITAL JUDETEAN BAIA MARE</v>
      </c>
      <c r="C81" s="43"/>
      <c r="D81" s="43">
        <v>75</v>
      </c>
      <c r="E81" s="44">
        <v>42780</v>
      </c>
      <c r="F81" s="45">
        <v>53.55</v>
      </c>
      <c r="G81" s="46"/>
      <c r="H81" s="40"/>
      <c r="I81" s="46"/>
      <c r="J81" s="74">
        <f t="shared" si="35"/>
        <v>53.55</v>
      </c>
      <c r="L81" s="70">
        <f aca="true" t="shared" si="50" ref="L81:L120">F81</f>
        <v>53.55</v>
      </c>
      <c r="N81" s="75">
        <f t="shared" si="47"/>
        <v>72</v>
      </c>
      <c r="O81" s="76" t="s">
        <v>30</v>
      </c>
      <c r="P81" s="77" t="s">
        <v>31</v>
      </c>
      <c r="Q81" s="99" t="s">
        <v>31</v>
      </c>
      <c r="R81" s="100" t="s">
        <v>32</v>
      </c>
      <c r="S81" s="101" t="s">
        <v>33</v>
      </c>
      <c r="T81" s="102">
        <f t="shared" si="37"/>
        <v>75</v>
      </c>
      <c r="U81" s="103">
        <f t="shared" si="38"/>
        <v>42780</v>
      </c>
      <c r="V81" s="104">
        <f t="shared" si="39"/>
        <v>53.55</v>
      </c>
      <c r="W81" s="105">
        <f t="shared" si="40"/>
        <v>53.55</v>
      </c>
      <c r="X81" s="106">
        <f t="shared" si="41"/>
        <v>0</v>
      </c>
      <c r="Y81" s="105">
        <f t="shared" si="42"/>
        <v>0</v>
      </c>
      <c r="Z81" s="113">
        <f t="shared" si="43"/>
        <v>53.55</v>
      </c>
    </row>
    <row r="82" spans="1:26" s="5" customFormat="1" ht="12.75">
      <c r="A82" s="41">
        <f t="shared" si="48"/>
        <v>73</v>
      </c>
      <c r="B82" s="42" t="str">
        <f t="shared" si="49"/>
        <v>SPITAL JUDETEAN BAIA MARE</v>
      </c>
      <c r="C82" s="43"/>
      <c r="D82" s="43">
        <v>78</v>
      </c>
      <c r="E82" s="44">
        <v>42780</v>
      </c>
      <c r="F82" s="45">
        <v>223.09</v>
      </c>
      <c r="G82" s="46"/>
      <c r="H82" s="40"/>
      <c r="I82" s="46"/>
      <c r="J82" s="74">
        <f t="shared" si="35"/>
        <v>223.09</v>
      </c>
      <c r="L82" s="70">
        <f t="shared" si="50"/>
        <v>223.09</v>
      </c>
      <c r="N82" s="75">
        <f t="shared" si="47"/>
        <v>73</v>
      </c>
      <c r="O82" s="76" t="s">
        <v>30</v>
      </c>
      <c r="P82" s="77" t="s">
        <v>31</v>
      </c>
      <c r="Q82" s="99" t="s">
        <v>31</v>
      </c>
      <c r="R82" s="100" t="s">
        <v>32</v>
      </c>
      <c r="S82" s="101" t="s">
        <v>33</v>
      </c>
      <c r="T82" s="102">
        <f t="shared" si="37"/>
        <v>78</v>
      </c>
      <c r="U82" s="103">
        <f t="shared" si="38"/>
        <v>42780</v>
      </c>
      <c r="V82" s="104">
        <f t="shared" si="39"/>
        <v>223.09</v>
      </c>
      <c r="W82" s="105">
        <f t="shared" si="40"/>
        <v>223.09</v>
      </c>
      <c r="X82" s="106">
        <f t="shared" si="41"/>
        <v>0</v>
      </c>
      <c r="Y82" s="105">
        <f t="shared" si="42"/>
        <v>0</v>
      </c>
      <c r="Z82" s="113">
        <f t="shared" si="43"/>
        <v>223.09</v>
      </c>
    </row>
    <row r="83" spans="1:26" s="5" customFormat="1" ht="12.75">
      <c r="A83" s="41">
        <f t="shared" si="48"/>
        <v>74</v>
      </c>
      <c r="B83" s="42" t="str">
        <f t="shared" si="49"/>
        <v>SPITAL JUDETEAN BAIA MARE</v>
      </c>
      <c r="C83" s="43"/>
      <c r="D83" s="43">
        <v>77</v>
      </c>
      <c r="E83" s="44">
        <v>42780</v>
      </c>
      <c r="F83" s="45">
        <v>41.65</v>
      </c>
      <c r="G83" s="46"/>
      <c r="H83" s="40"/>
      <c r="I83" s="46"/>
      <c r="J83" s="74">
        <f t="shared" si="35"/>
        <v>41.65</v>
      </c>
      <c r="L83" s="70">
        <f t="shared" si="50"/>
        <v>41.65</v>
      </c>
      <c r="N83" s="75">
        <f t="shared" si="47"/>
        <v>74</v>
      </c>
      <c r="O83" s="76" t="s">
        <v>30</v>
      </c>
      <c r="P83" s="77" t="s">
        <v>31</v>
      </c>
      <c r="Q83" s="99" t="s">
        <v>31</v>
      </c>
      <c r="R83" s="100" t="s">
        <v>32</v>
      </c>
      <c r="S83" s="101" t="s">
        <v>33</v>
      </c>
      <c r="T83" s="102">
        <f t="shared" si="37"/>
        <v>77</v>
      </c>
      <c r="U83" s="103">
        <f t="shared" si="38"/>
        <v>42780</v>
      </c>
      <c r="V83" s="104">
        <f t="shared" si="39"/>
        <v>41.65</v>
      </c>
      <c r="W83" s="105">
        <f t="shared" si="40"/>
        <v>41.65</v>
      </c>
      <c r="X83" s="106">
        <f t="shared" si="41"/>
        <v>0</v>
      </c>
      <c r="Y83" s="105">
        <f t="shared" si="42"/>
        <v>0</v>
      </c>
      <c r="Z83" s="113">
        <f t="shared" si="43"/>
        <v>41.65</v>
      </c>
    </row>
    <row r="84" spans="1:26" s="5" customFormat="1" ht="12.75">
      <c r="A84" s="41">
        <f t="shared" si="48"/>
        <v>75</v>
      </c>
      <c r="B84" s="42" t="str">
        <f t="shared" si="49"/>
        <v>SPITAL JUDETEAN BAIA MARE</v>
      </c>
      <c r="C84" s="43"/>
      <c r="D84" s="43">
        <v>76</v>
      </c>
      <c r="E84" s="44">
        <v>42780</v>
      </c>
      <c r="F84" s="45">
        <v>129.68</v>
      </c>
      <c r="G84" s="46"/>
      <c r="H84" s="40"/>
      <c r="I84" s="46"/>
      <c r="J84" s="74">
        <f t="shared" si="35"/>
        <v>129.68</v>
      </c>
      <c r="L84" s="70">
        <f t="shared" si="50"/>
        <v>129.68</v>
      </c>
      <c r="N84" s="75">
        <f t="shared" si="47"/>
        <v>75</v>
      </c>
      <c r="O84" s="76" t="s">
        <v>30</v>
      </c>
      <c r="P84" s="77" t="s">
        <v>31</v>
      </c>
      <c r="Q84" s="99" t="s">
        <v>31</v>
      </c>
      <c r="R84" s="100" t="s">
        <v>32</v>
      </c>
      <c r="S84" s="101" t="s">
        <v>33</v>
      </c>
      <c r="T84" s="102">
        <f t="shared" si="37"/>
        <v>76</v>
      </c>
      <c r="U84" s="103">
        <f t="shared" si="38"/>
        <v>42780</v>
      </c>
      <c r="V84" s="104">
        <f t="shared" si="39"/>
        <v>129.68</v>
      </c>
      <c r="W84" s="105">
        <f t="shared" si="40"/>
        <v>129.68</v>
      </c>
      <c r="X84" s="106">
        <f t="shared" si="41"/>
        <v>0</v>
      </c>
      <c r="Y84" s="105">
        <f t="shared" si="42"/>
        <v>0</v>
      </c>
      <c r="Z84" s="113">
        <f t="shared" si="43"/>
        <v>129.68</v>
      </c>
    </row>
    <row r="85" spans="1:26" s="5" customFormat="1" ht="12.75">
      <c r="A85" s="41">
        <f t="shared" si="48"/>
        <v>76</v>
      </c>
      <c r="B85" s="42" t="str">
        <f t="shared" si="49"/>
        <v>SPITAL JUDETEAN BAIA MARE</v>
      </c>
      <c r="C85" s="43"/>
      <c r="D85" s="43">
        <v>230</v>
      </c>
      <c r="E85" s="44">
        <v>42780</v>
      </c>
      <c r="F85" s="45">
        <v>40.75</v>
      </c>
      <c r="G85" s="46"/>
      <c r="H85" s="40"/>
      <c r="I85" s="46"/>
      <c r="J85" s="74">
        <f t="shared" si="35"/>
        <v>40.75</v>
      </c>
      <c r="L85" s="70">
        <f t="shared" si="50"/>
        <v>40.75</v>
      </c>
      <c r="N85" s="75">
        <f t="shared" si="47"/>
        <v>76</v>
      </c>
      <c r="O85" s="76" t="s">
        <v>30</v>
      </c>
      <c r="P85" s="77" t="s">
        <v>31</v>
      </c>
      <c r="Q85" s="99" t="s">
        <v>31</v>
      </c>
      <c r="R85" s="100" t="s">
        <v>32</v>
      </c>
      <c r="S85" s="101" t="s">
        <v>33</v>
      </c>
      <c r="T85" s="102">
        <f t="shared" si="37"/>
        <v>230</v>
      </c>
      <c r="U85" s="103">
        <f t="shared" si="38"/>
        <v>42780</v>
      </c>
      <c r="V85" s="104">
        <f t="shared" si="39"/>
        <v>40.75</v>
      </c>
      <c r="W85" s="105">
        <f t="shared" si="40"/>
        <v>40.75</v>
      </c>
      <c r="X85" s="106">
        <f t="shared" si="41"/>
        <v>0</v>
      </c>
      <c r="Y85" s="105">
        <f t="shared" si="42"/>
        <v>0</v>
      </c>
      <c r="Z85" s="113">
        <f t="shared" si="43"/>
        <v>40.75</v>
      </c>
    </row>
    <row r="86" spans="1:26" s="5" customFormat="1" ht="12.75">
      <c r="A86" s="41">
        <f t="shared" si="48"/>
        <v>77</v>
      </c>
      <c r="B86" s="42" t="str">
        <f t="shared" si="49"/>
        <v>SPITAL JUDETEAN BAIA MARE</v>
      </c>
      <c r="C86" s="43"/>
      <c r="D86" s="43">
        <v>701470011</v>
      </c>
      <c r="E86" s="44">
        <v>42780</v>
      </c>
      <c r="F86" s="45">
        <v>41.71</v>
      </c>
      <c r="G86" s="46"/>
      <c r="H86" s="40"/>
      <c r="I86" s="46"/>
      <c r="J86" s="74">
        <f t="shared" si="35"/>
        <v>41.71</v>
      </c>
      <c r="L86" s="70">
        <f t="shared" si="50"/>
        <v>41.71</v>
      </c>
      <c r="N86" s="75">
        <f t="shared" si="47"/>
        <v>77</v>
      </c>
      <c r="O86" s="76" t="s">
        <v>30</v>
      </c>
      <c r="P86" s="77" t="s">
        <v>31</v>
      </c>
      <c r="Q86" s="99" t="s">
        <v>31</v>
      </c>
      <c r="R86" s="100" t="s">
        <v>32</v>
      </c>
      <c r="S86" s="101" t="s">
        <v>33</v>
      </c>
      <c r="T86" s="102">
        <f t="shared" si="37"/>
        <v>701470011</v>
      </c>
      <c r="U86" s="103">
        <f t="shared" si="38"/>
        <v>42780</v>
      </c>
      <c r="V86" s="104">
        <f t="shared" si="39"/>
        <v>41.71</v>
      </c>
      <c r="W86" s="105">
        <f t="shared" si="40"/>
        <v>41.71</v>
      </c>
      <c r="X86" s="106">
        <f t="shared" si="41"/>
        <v>0</v>
      </c>
      <c r="Y86" s="105">
        <f t="shared" si="42"/>
        <v>0</v>
      </c>
      <c r="Z86" s="113">
        <f t="shared" si="43"/>
        <v>41.71</v>
      </c>
    </row>
    <row r="87" spans="1:26" s="5" customFormat="1" ht="12.75">
      <c r="A87" s="41">
        <f t="shared" si="48"/>
        <v>78</v>
      </c>
      <c r="B87" s="42" t="str">
        <f t="shared" si="49"/>
        <v>SPITAL JUDETEAN BAIA MARE</v>
      </c>
      <c r="C87" s="43"/>
      <c r="D87" s="43">
        <v>80</v>
      </c>
      <c r="E87" s="44">
        <v>42780</v>
      </c>
      <c r="F87" s="45">
        <v>33.79</v>
      </c>
      <c r="G87" s="46"/>
      <c r="H87" s="40"/>
      <c r="I87" s="46"/>
      <c r="J87" s="74">
        <f t="shared" si="35"/>
        <v>33.79</v>
      </c>
      <c r="L87" s="70">
        <f t="shared" si="50"/>
        <v>33.79</v>
      </c>
      <c r="N87" s="75">
        <f t="shared" si="47"/>
        <v>78</v>
      </c>
      <c r="O87" s="76" t="s">
        <v>30</v>
      </c>
      <c r="P87" s="77" t="s">
        <v>31</v>
      </c>
      <c r="Q87" s="99" t="s">
        <v>31</v>
      </c>
      <c r="R87" s="100" t="s">
        <v>32</v>
      </c>
      <c r="S87" s="101" t="s">
        <v>33</v>
      </c>
      <c r="T87" s="102">
        <f t="shared" si="37"/>
        <v>80</v>
      </c>
      <c r="U87" s="103">
        <f t="shared" si="38"/>
        <v>42780</v>
      </c>
      <c r="V87" s="104">
        <f t="shared" si="39"/>
        <v>33.79</v>
      </c>
      <c r="W87" s="105">
        <f t="shared" si="40"/>
        <v>33.79</v>
      </c>
      <c r="X87" s="106">
        <f t="shared" si="41"/>
        <v>0</v>
      </c>
      <c r="Y87" s="105">
        <f t="shared" si="42"/>
        <v>0</v>
      </c>
      <c r="Z87" s="113">
        <f t="shared" si="43"/>
        <v>33.79</v>
      </c>
    </row>
    <row r="88" spans="1:26" s="5" customFormat="1" ht="12.75">
      <c r="A88" s="41">
        <f t="shared" si="48"/>
        <v>79</v>
      </c>
      <c r="B88" s="42" t="str">
        <f t="shared" si="49"/>
        <v>SPITAL JUDETEAN BAIA MARE</v>
      </c>
      <c r="C88" s="43"/>
      <c r="D88" s="43">
        <v>79</v>
      </c>
      <c r="E88" s="44">
        <v>42780</v>
      </c>
      <c r="F88" s="45">
        <v>152.96</v>
      </c>
      <c r="G88" s="46"/>
      <c r="H88" s="40"/>
      <c r="I88" s="46"/>
      <c r="J88" s="74">
        <f t="shared" si="35"/>
        <v>152.96</v>
      </c>
      <c r="L88" s="70">
        <f t="shared" si="50"/>
        <v>152.96</v>
      </c>
      <c r="N88" s="75">
        <f t="shared" si="47"/>
        <v>79</v>
      </c>
      <c r="O88" s="76" t="s">
        <v>30</v>
      </c>
      <c r="P88" s="77" t="s">
        <v>31</v>
      </c>
      <c r="Q88" s="99" t="s">
        <v>31</v>
      </c>
      <c r="R88" s="100" t="s">
        <v>32</v>
      </c>
      <c r="S88" s="101" t="s">
        <v>33</v>
      </c>
      <c r="T88" s="102">
        <f t="shared" si="37"/>
        <v>79</v>
      </c>
      <c r="U88" s="103">
        <f t="shared" si="38"/>
        <v>42780</v>
      </c>
      <c r="V88" s="104">
        <f t="shared" si="39"/>
        <v>152.96</v>
      </c>
      <c r="W88" s="105">
        <f t="shared" si="40"/>
        <v>152.96</v>
      </c>
      <c r="X88" s="106">
        <f t="shared" si="41"/>
        <v>0</v>
      </c>
      <c r="Y88" s="105">
        <f t="shared" si="42"/>
        <v>0</v>
      </c>
      <c r="Z88" s="113">
        <f t="shared" si="43"/>
        <v>152.96</v>
      </c>
    </row>
    <row r="89" spans="1:26" s="5" customFormat="1" ht="12.75">
      <c r="A89" s="41">
        <f t="shared" si="48"/>
        <v>80</v>
      </c>
      <c r="B89" s="35" t="str">
        <f t="shared" si="49"/>
        <v>SPITAL JUDETEAN BAIA MARE</v>
      </c>
      <c r="C89" s="36"/>
      <c r="D89" s="36">
        <v>166</v>
      </c>
      <c r="E89" s="37">
        <v>42780</v>
      </c>
      <c r="F89" s="38">
        <v>62.68</v>
      </c>
      <c r="G89" s="39"/>
      <c r="H89" s="40"/>
      <c r="I89" s="39"/>
      <c r="J89" s="69">
        <f t="shared" si="35"/>
        <v>62.68</v>
      </c>
      <c r="L89" s="70">
        <f t="shared" si="50"/>
        <v>62.68</v>
      </c>
      <c r="N89" s="75">
        <f t="shared" si="47"/>
        <v>80</v>
      </c>
      <c r="O89" s="76" t="s">
        <v>30</v>
      </c>
      <c r="P89" s="77" t="s">
        <v>31</v>
      </c>
      <c r="Q89" s="99" t="s">
        <v>31</v>
      </c>
      <c r="R89" s="100" t="s">
        <v>32</v>
      </c>
      <c r="S89" s="101" t="s">
        <v>35</v>
      </c>
      <c r="T89" s="102">
        <f t="shared" si="37"/>
        <v>166</v>
      </c>
      <c r="U89" s="103">
        <f t="shared" si="38"/>
        <v>42780</v>
      </c>
      <c r="V89" s="104">
        <f t="shared" si="39"/>
        <v>62.68</v>
      </c>
      <c r="W89" s="105">
        <f t="shared" si="40"/>
        <v>62.68</v>
      </c>
      <c r="X89" s="106">
        <f t="shared" si="41"/>
        <v>0</v>
      </c>
      <c r="Y89" s="105">
        <f t="shared" si="42"/>
        <v>0</v>
      </c>
      <c r="Z89" s="113">
        <f t="shared" si="43"/>
        <v>62.68</v>
      </c>
    </row>
    <row r="90" spans="1:26" s="5" customFormat="1" ht="12.75">
      <c r="A90" s="41">
        <f t="shared" si="48"/>
        <v>81</v>
      </c>
      <c r="B90" s="42" t="str">
        <f t="shared" si="49"/>
        <v>SPITAL JUDETEAN BAIA MARE</v>
      </c>
      <c r="C90" s="43"/>
      <c r="D90" s="43">
        <v>84</v>
      </c>
      <c r="E90" s="44">
        <v>42781</v>
      </c>
      <c r="F90" s="45">
        <v>123.08</v>
      </c>
      <c r="G90" s="46"/>
      <c r="H90" s="40"/>
      <c r="I90" s="46"/>
      <c r="J90" s="74">
        <f t="shared" si="35"/>
        <v>123.08</v>
      </c>
      <c r="L90" s="70">
        <f t="shared" si="50"/>
        <v>123.08</v>
      </c>
      <c r="N90" s="75">
        <f t="shared" si="47"/>
        <v>81</v>
      </c>
      <c r="O90" s="76" t="s">
        <v>30</v>
      </c>
      <c r="P90" s="77" t="s">
        <v>31</v>
      </c>
      <c r="Q90" s="99" t="s">
        <v>31</v>
      </c>
      <c r="R90" s="100" t="s">
        <v>32</v>
      </c>
      <c r="S90" s="101" t="s">
        <v>36</v>
      </c>
      <c r="T90" s="102">
        <f t="shared" si="37"/>
        <v>84</v>
      </c>
      <c r="U90" s="103">
        <f t="shared" si="38"/>
        <v>42781</v>
      </c>
      <c r="V90" s="104">
        <f t="shared" si="39"/>
        <v>123.08</v>
      </c>
      <c r="W90" s="105">
        <f t="shared" si="40"/>
        <v>123.08</v>
      </c>
      <c r="X90" s="106">
        <f t="shared" si="41"/>
        <v>0</v>
      </c>
      <c r="Y90" s="105">
        <f t="shared" si="42"/>
        <v>0</v>
      </c>
      <c r="Z90" s="113">
        <f t="shared" si="43"/>
        <v>123.08</v>
      </c>
    </row>
    <row r="91" spans="1:26" s="5" customFormat="1" ht="12.75">
      <c r="A91" s="41">
        <f t="shared" si="48"/>
        <v>82</v>
      </c>
      <c r="B91" s="42" t="str">
        <f t="shared" si="49"/>
        <v>SPITAL JUDETEAN BAIA MARE</v>
      </c>
      <c r="C91" s="43"/>
      <c r="D91" s="43">
        <v>585</v>
      </c>
      <c r="E91" s="44">
        <v>42782</v>
      </c>
      <c r="F91" s="45">
        <v>327.17</v>
      </c>
      <c r="G91" s="46"/>
      <c r="H91" s="40"/>
      <c r="I91" s="46"/>
      <c r="J91" s="74">
        <f t="shared" si="35"/>
        <v>327.17</v>
      </c>
      <c r="L91" s="70">
        <f t="shared" si="50"/>
        <v>327.17</v>
      </c>
      <c r="N91" s="75">
        <f t="shared" si="47"/>
        <v>82</v>
      </c>
      <c r="O91" s="76" t="s">
        <v>30</v>
      </c>
      <c r="P91" s="77" t="s">
        <v>31</v>
      </c>
      <c r="Q91" s="99" t="s">
        <v>31</v>
      </c>
      <c r="R91" s="100" t="s">
        <v>32</v>
      </c>
      <c r="S91" s="101" t="s">
        <v>37</v>
      </c>
      <c r="T91" s="102">
        <f t="shared" si="37"/>
        <v>585</v>
      </c>
      <c r="U91" s="103">
        <f t="shared" si="38"/>
        <v>42782</v>
      </c>
      <c r="V91" s="104">
        <f t="shared" si="39"/>
        <v>327.17</v>
      </c>
      <c r="W91" s="105">
        <f t="shared" si="40"/>
        <v>327.17</v>
      </c>
      <c r="X91" s="106">
        <f t="shared" si="41"/>
        <v>0</v>
      </c>
      <c r="Y91" s="105">
        <f t="shared" si="42"/>
        <v>0</v>
      </c>
      <c r="Z91" s="113">
        <f t="shared" si="43"/>
        <v>327.17</v>
      </c>
    </row>
    <row r="92" spans="1:26" s="5" customFormat="1" ht="12.75">
      <c r="A92" s="41">
        <f t="shared" si="48"/>
        <v>83</v>
      </c>
      <c r="B92" s="42" t="str">
        <f t="shared" si="49"/>
        <v>SPITAL JUDETEAN BAIA MARE</v>
      </c>
      <c r="C92" s="43"/>
      <c r="D92" s="43">
        <v>86</v>
      </c>
      <c r="E92" s="44">
        <v>42782</v>
      </c>
      <c r="F92" s="45">
        <v>118.99</v>
      </c>
      <c r="G92" s="46"/>
      <c r="H92" s="40"/>
      <c r="I92" s="46"/>
      <c r="J92" s="74">
        <f t="shared" si="35"/>
        <v>118.99</v>
      </c>
      <c r="L92" s="70">
        <f t="shared" si="50"/>
        <v>118.99</v>
      </c>
      <c r="N92" s="75">
        <f t="shared" si="47"/>
        <v>83</v>
      </c>
      <c r="O92" s="76" t="s">
        <v>30</v>
      </c>
      <c r="P92" s="77" t="s">
        <v>31</v>
      </c>
      <c r="Q92" s="99" t="s">
        <v>31</v>
      </c>
      <c r="R92" s="100" t="s">
        <v>32</v>
      </c>
      <c r="S92" s="101" t="s">
        <v>38</v>
      </c>
      <c r="T92" s="102">
        <f t="shared" si="37"/>
        <v>86</v>
      </c>
      <c r="U92" s="103">
        <f t="shared" si="38"/>
        <v>42782</v>
      </c>
      <c r="V92" s="104">
        <f t="shared" si="39"/>
        <v>118.99</v>
      </c>
      <c r="W92" s="105">
        <f t="shared" si="40"/>
        <v>118.99</v>
      </c>
      <c r="X92" s="106">
        <f t="shared" si="41"/>
        <v>0</v>
      </c>
      <c r="Y92" s="105">
        <f t="shared" si="42"/>
        <v>0</v>
      </c>
      <c r="Z92" s="113">
        <f t="shared" si="43"/>
        <v>118.99</v>
      </c>
    </row>
    <row r="93" spans="1:26" s="5" customFormat="1" ht="12.75">
      <c r="A93" s="41">
        <f t="shared" si="48"/>
        <v>84</v>
      </c>
      <c r="B93" s="42" t="str">
        <f t="shared" si="49"/>
        <v>SPITAL JUDETEAN BAIA MARE</v>
      </c>
      <c r="C93" s="43"/>
      <c r="D93" s="43">
        <v>91</v>
      </c>
      <c r="E93" s="44">
        <v>42786</v>
      </c>
      <c r="F93" s="45">
        <v>47.04</v>
      </c>
      <c r="G93" s="46"/>
      <c r="H93" s="40"/>
      <c r="I93" s="46"/>
      <c r="J93" s="74">
        <f t="shared" si="35"/>
        <v>47.04</v>
      </c>
      <c r="L93" s="70">
        <f t="shared" si="50"/>
        <v>47.04</v>
      </c>
      <c r="N93" s="75">
        <f t="shared" si="47"/>
        <v>84</v>
      </c>
      <c r="O93" s="76" t="s">
        <v>30</v>
      </c>
      <c r="P93" s="77" t="s">
        <v>31</v>
      </c>
      <c r="Q93" s="99" t="s">
        <v>31</v>
      </c>
      <c r="R93" s="100" t="s">
        <v>32</v>
      </c>
      <c r="S93" s="101" t="s">
        <v>39</v>
      </c>
      <c r="T93" s="102">
        <f t="shared" si="37"/>
        <v>91</v>
      </c>
      <c r="U93" s="103">
        <f t="shared" si="38"/>
        <v>42786</v>
      </c>
      <c r="V93" s="104">
        <f t="shared" si="39"/>
        <v>47.04</v>
      </c>
      <c r="W93" s="105">
        <f t="shared" si="40"/>
        <v>47.04</v>
      </c>
      <c r="X93" s="106">
        <f t="shared" si="41"/>
        <v>0</v>
      </c>
      <c r="Y93" s="105">
        <f t="shared" si="42"/>
        <v>0</v>
      </c>
      <c r="Z93" s="113">
        <f t="shared" si="43"/>
        <v>47.04</v>
      </c>
    </row>
    <row r="94" spans="1:26" s="5" customFormat="1" ht="12.75">
      <c r="A94" s="41">
        <f t="shared" si="48"/>
        <v>85</v>
      </c>
      <c r="B94" s="42" t="str">
        <f t="shared" si="49"/>
        <v>SPITAL JUDETEAN BAIA MARE</v>
      </c>
      <c r="C94" s="43"/>
      <c r="D94" s="43">
        <v>255</v>
      </c>
      <c r="E94" s="44">
        <v>42786</v>
      </c>
      <c r="F94" s="45">
        <v>136.45</v>
      </c>
      <c r="G94" s="46"/>
      <c r="H94" s="40"/>
      <c r="I94" s="46"/>
      <c r="J94" s="74">
        <f t="shared" si="35"/>
        <v>136.45</v>
      </c>
      <c r="L94" s="70">
        <f t="shared" si="50"/>
        <v>136.45</v>
      </c>
      <c r="N94" s="75">
        <f t="shared" si="47"/>
        <v>85</v>
      </c>
      <c r="O94" s="76" t="s">
        <v>30</v>
      </c>
      <c r="P94" s="77" t="s">
        <v>31</v>
      </c>
      <c r="Q94" s="99" t="s">
        <v>31</v>
      </c>
      <c r="R94" s="100" t="s">
        <v>32</v>
      </c>
      <c r="S94" s="101" t="s">
        <v>40</v>
      </c>
      <c r="T94" s="102">
        <f t="shared" si="37"/>
        <v>255</v>
      </c>
      <c r="U94" s="103">
        <f t="shared" si="38"/>
        <v>42786</v>
      </c>
      <c r="V94" s="104">
        <f t="shared" si="39"/>
        <v>136.45</v>
      </c>
      <c r="W94" s="105">
        <f t="shared" si="40"/>
        <v>136.45</v>
      </c>
      <c r="X94" s="106">
        <f t="shared" si="41"/>
        <v>0</v>
      </c>
      <c r="Y94" s="105">
        <f t="shared" si="42"/>
        <v>0</v>
      </c>
      <c r="Z94" s="113">
        <f t="shared" si="43"/>
        <v>136.45</v>
      </c>
    </row>
    <row r="95" spans="1:26" s="5" customFormat="1" ht="12.75">
      <c r="A95" s="41">
        <f t="shared" si="48"/>
        <v>86</v>
      </c>
      <c r="B95" s="42" t="str">
        <f t="shared" si="49"/>
        <v>SPITAL JUDETEAN BAIA MARE</v>
      </c>
      <c r="C95" s="43"/>
      <c r="D95" s="43">
        <v>145</v>
      </c>
      <c r="E95" s="44">
        <v>42786</v>
      </c>
      <c r="F95" s="45">
        <v>86.98</v>
      </c>
      <c r="G95" s="46"/>
      <c r="H95" s="40"/>
      <c r="I95" s="46"/>
      <c r="J95" s="74">
        <f t="shared" si="35"/>
        <v>86.98</v>
      </c>
      <c r="L95" s="70">
        <f t="shared" si="50"/>
        <v>86.98</v>
      </c>
      <c r="N95" s="75">
        <f t="shared" si="47"/>
        <v>86</v>
      </c>
      <c r="O95" s="76" t="s">
        <v>30</v>
      </c>
      <c r="P95" s="77" t="s">
        <v>31</v>
      </c>
      <c r="Q95" s="99" t="s">
        <v>31</v>
      </c>
      <c r="R95" s="100" t="s">
        <v>32</v>
      </c>
      <c r="S95" s="101" t="s">
        <v>41</v>
      </c>
      <c r="T95" s="102">
        <f t="shared" si="37"/>
        <v>145</v>
      </c>
      <c r="U95" s="103">
        <f t="shared" si="38"/>
        <v>42786</v>
      </c>
      <c r="V95" s="104">
        <f t="shared" si="39"/>
        <v>86.98</v>
      </c>
      <c r="W95" s="105">
        <f t="shared" si="40"/>
        <v>86.98</v>
      </c>
      <c r="X95" s="106">
        <f t="shared" si="41"/>
        <v>0</v>
      </c>
      <c r="Y95" s="105">
        <f t="shared" si="42"/>
        <v>0</v>
      </c>
      <c r="Z95" s="113">
        <f t="shared" si="43"/>
        <v>86.98</v>
      </c>
    </row>
    <row r="96" spans="1:26" s="5" customFormat="1" ht="12.75">
      <c r="A96" s="41">
        <f t="shared" si="48"/>
        <v>87</v>
      </c>
      <c r="B96" s="42" t="str">
        <f t="shared" si="49"/>
        <v>SPITAL JUDETEAN BAIA MARE</v>
      </c>
      <c r="C96" s="43"/>
      <c r="D96" s="43">
        <v>701570005</v>
      </c>
      <c r="E96" s="44">
        <v>42786</v>
      </c>
      <c r="F96" s="45">
        <v>129.12</v>
      </c>
      <c r="G96" s="46"/>
      <c r="H96" s="40"/>
      <c r="I96" s="46"/>
      <c r="J96" s="74">
        <f t="shared" si="35"/>
        <v>129.12</v>
      </c>
      <c r="L96" s="70">
        <f t="shared" si="50"/>
        <v>129.12</v>
      </c>
      <c r="N96" s="75">
        <f t="shared" si="47"/>
        <v>87</v>
      </c>
      <c r="O96" s="76" t="s">
        <v>30</v>
      </c>
      <c r="P96" s="77" t="s">
        <v>31</v>
      </c>
      <c r="Q96" s="99" t="s">
        <v>31</v>
      </c>
      <c r="R96" s="100" t="s">
        <v>32</v>
      </c>
      <c r="S96" s="101" t="s">
        <v>42</v>
      </c>
      <c r="T96" s="102">
        <f t="shared" si="37"/>
        <v>701570005</v>
      </c>
      <c r="U96" s="103">
        <f t="shared" si="38"/>
        <v>42786</v>
      </c>
      <c r="V96" s="104">
        <f t="shared" si="39"/>
        <v>129.12</v>
      </c>
      <c r="W96" s="105">
        <f t="shared" si="40"/>
        <v>129.12</v>
      </c>
      <c r="X96" s="106">
        <f t="shared" si="41"/>
        <v>0</v>
      </c>
      <c r="Y96" s="105">
        <f t="shared" si="42"/>
        <v>0</v>
      </c>
      <c r="Z96" s="113">
        <f t="shared" si="43"/>
        <v>129.12</v>
      </c>
    </row>
    <row r="97" spans="1:26" s="5" customFormat="1" ht="12.75">
      <c r="A97" s="41">
        <f t="shared" si="48"/>
        <v>88</v>
      </c>
      <c r="B97" s="42" t="str">
        <f t="shared" si="49"/>
        <v>SPITAL JUDETEAN BAIA MARE</v>
      </c>
      <c r="C97" s="43"/>
      <c r="D97" s="43">
        <v>90</v>
      </c>
      <c r="E97" s="44">
        <v>42786</v>
      </c>
      <c r="F97" s="45">
        <v>68.47</v>
      </c>
      <c r="G97" s="46"/>
      <c r="H97" s="40"/>
      <c r="I97" s="46"/>
      <c r="J97" s="74">
        <f t="shared" si="35"/>
        <v>68.47</v>
      </c>
      <c r="L97" s="70">
        <f t="shared" si="50"/>
        <v>68.47</v>
      </c>
      <c r="N97" s="75">
        <f t="shared" si="47"/>
        <v>88</v>
      </c>
      <c r="O97" s="76" t="s">
        <v>30</v>
      </c>
      <c r="P97" s="77" t="s">
        <v>31</v>
      </c>
      <c r="Q97" s="99" t="s">
        <v>31</v>
      </c>
      <c r="R97" s="100" t="s">
        <v>32</v>
      </c>
      <c r="S97" s="101" t="s">
        <v>43</v>
      </c>
      <c r="T97" s="102">
        <f t="shared" si="37"/>
        <v>90</v>
      </c>
      <c r="U97" s="103">
        <f t="shared" si="38"/>
        <v>42786</v>
      </c>
      <c r="V97" s="104">
        <f t="shared" si="39"/>
        <v>68.47</v>
      </c>
      <c r="W97" s="105">
        <f t="shared" si="40"/>
        <v>68.47</v>
      </c>
      <c r="X97" s="106">
        <f t="shared" si="41"/>
        <v>0</v>
      </c>
      <c r="Y97" s="105">
        <f t="shared" si="42"/>
        <v>0</v>
      </c>
      <c r="Z97" s="113">
        <f t="shared" si="43"/>
        <v>68.47</v>
      </c>
    </row>
    <row r="98" spans="1:26" s="5" customFormat="1" ht="12.75">
      <c r="A98" s="41">
        <f t="shared" si="48"/>
        <v>89</v>
      </c>
      <c r="B98" s="42" t="str">
        <f t="shared" si="49"/>
        <v>SPITAL JUDETEAN BAIA MARE</v>
      </c>
      <c r="C98" s="43"/>
      <c r="D98" s="43">
        <v>94</v>
      </c>
      <c r="E98" s="44">
        <v>42787</v>
      </c>
      <c r="F98" s="45">
        <v>74.11</v>
      </c>
      <c r="G98" s="46"/>
      <c r="H98" s="40"/>
      <c r="I98" s="46"/>
      <c r="J98" s="74">
        <f t="shared" si="35"/>
        <v>74.11</v>
      </c>
      <c r="L98" s="70">
        <f t="shared" si="50"/>
        <v>74.11</v>
      </c>
      <c r="N98" s="75">
        <f t="shared" si="47"/>
        <v>89</v>
      </c>
      <c r="O98" s="76" t="s">
        <v>30</v>
      </c>
      <c r="P98" s="77" t="s">
        <v>31</v>
      </c>
      <c r="Q98" s="99" t="s">
        <v>31</v>
      </c>
      <c r="R98" s="100" t="s">
        <v>32</v>
      </c>
      <c r="S98" s="101" t="s">
        <v>44</v>
      </c>
      <c r="T98" s="102">
        <f t="shared" si="37"/>
        <v>94</v>
      </c>
      <c r="U98" s="103">
        <f t="shared" si="38"/>
        <v>42787</v>
      </c>
      <c r="V98" s="104">
        <f t="shared" si="39"/>
        <v>74.11</v>
      </c>
      <c r="W98" s="105">
        <f t="shared" si="40"/>
        <v>74.11</v>
      </c>
      <c r="X98" s="106">
        <f t="shared" si="41"/>
        <v>0</v>
      </c>
      <c r="Y98" s="105">
        <f t="shared" si="42"/>
        <v>0</v>
      </c>
      <c r="Z98" s="113">
        <f t="shared" si="43"/>
        <v>74.11</v>
      </c>
    </row>
    <row r="99" spans="1:26" s="5" customFormat="1" ht="12.75">
      <c r="A99" s="41">
        <f t="shared" si="48"/>
        <v>90</v>
      </c>
      <c r="B99" s="42" t="str">
        <f t="shared" si="49"/>
        <v>SPITAL JUDETEAN BAIA MARE</v>
      </c>
      <c r="C99" s="43"/>
      <c r="D99" s="43">
        <v>95</v>
      </c>
      <c r="E99" s="44">
        <v>42787</v>
      </c>
      <c r="F99" s="45">
        <v>138.8</v>
      </c>
      <c r="G99" s="46"/>
      <c r="H99" s="40"/>
      <c r="I99" s="46"/>
      <c r="J99" s="74">
        <f t="shared" si="35"/>
        <v>138.8</v>
      </c>
      <c r="L99" s="70">
        <f t="shared" si="50"/>
        <v>138.8</v>
      </c>
      <c r="N99" s="75">
        <f t="shared" si="47"/>
        <v>90</v>
      </c>
      <c r="O99" s="76" t="s">
        <v>30</v>
      </c>
      <c r="P99" s="77" t="s">
        <v>31</v>
      </c>
      <c r="Q99" s="99" t="s">
        <v>31</v>
      </c>
      <c r="R99" s="100" t="s">
        <v>32</v>
      </c>
      <c r="S99" s="101" t="s">
        <v>45</v>
      </c>
      <c r="T99" s="102">
        <f t="shared" si="37"/>
        <v>95</v>
      </c>
      <c r="U99" s="103">
        <f t="shared" si="38"/>
        <v>42787</v>
      </c>
      <c r="V99" s="104">
        <f t="shared" si="39"/>
        <v>138.8</v>
      </c>
      <c r="W99" s="105">
        <f t="shared" si="40"/>
        <v>138.8</v>
      </c>
      <c r="X99" s="106">
        <f t="shared" si="41"/>
        <v>0</v>
      </c>
      <c r="Y99" s="105">
        <f t="shared" si="42"/>
        <v>0</v>
      </c>
      <c r="Z99" s="113">
        <f t="shared" si="43"/>
        <v>138.8</v>
      </c>
    </row>
    <row r="100" spans="1:26" s="5" customFormat="1" ht="12.75">
      <c r="A100" s="41">
        <f t="shared" si="48"/>
        <v>91</v>
      </c>
      <c r="B100" s="42" t="str">
        <f t="shared" si="49"/>
        <v>SPITAL JUDETEAN BAIA MARE</v>
      </c>
      <c r="C100" s="43"/>
      <c r="D100" s="43">
        <v>503</v>
      </c>
      <c r="E100" s="44">
        <v>42787</v>
      </c>
      <c r="F100" s="45">
        <v>161.97</v>
      </c>
      <c r="G100" s="46"/>
      <c r="H100" s="40"/>
      <c r="I100" s="46"/>
      <c r="J100" s="74">
        <f t="shared" si="35"/>
        <v>161.97</v>
      </c>
      <c r="L100" s="70">
        <f t="shared" si="50"/>
        <v>161.97</v>
      </c>
      <c r="N100" s="75">
        <f t="shared" si="47"/>
        <v>91</v>
      </c>
      <c r="O100" s="76" t="s">
        <v>30</v>
      </c>
      <c r="P100" s="77" t="s">
        <v>31</v>
      </c>
      <c r="Q100" s="99" t="s">
        <v>31</v>
      </c>
      <c r="R100" s="100" t="s">
        <v>32</v>
      </c>
      <c r="S100" s="101" t="s">
        <v>46</v>
      </c>
      <c r="T100" s="102">
        <f t="shared" si="37"/>
        <v>503</v>
      </c>
      <c r="U100" s="103">
        <f t="shared" si="38"/>
        <v>42787</v>
      </c>
      <c r="V100" s="104">
        <f t="shared" si="39"/>
        <v>161.97</v>
      </c>
      <c r="W100" s="105">
        <f t="shared" si="40"/>
        <v>161.97</v>
      </c>
      <c r="X100" s="106">
        <f t="shared" si="41"/>
        <v>0</v>
      </c>
      <c r="Y100" s="105">
        <f t="shared" si="42"/>
        <v>0</v>
      </c>
      <c r="Z100" s="113">
        <f t="shared" si="43"/>
        <v>161.97</v>
      </c>
    </row>
    <row r="101" spans="1:26" s="5" customFormat="1" ht="12.75">
      <c r="A101" s="41">
        <f t="shared" si="48"/>
        <v>92</v>
      </c>
      <c r="B101" s="42" t="str">
        <f t="shared" si="49"/>
        <v>SPITAL JUDETEAN BAIA MARE</v>
      </c>
      <c r="C101" s="43"/>
      <c r="D101" s="43">
        <v>298063</v>
      </c>
      <c r="E101" s="44">
        <v>42788</v>
      </c>
      <c r="F101" s="45">
        <v>136.45</v>
      </c>
      <c r="G101" s="46"/>
      <c r="H101" s="40"/>
      <c r="I101" s="46"/>
      <c r="J101" s="74">
        <f t="shared" si="35"/>
        <v>136.45</v>
      </c>
      <c r="L101" s="70">
        <f t="shared" si="50"/>
        <v>136.45</v>
      </c>
      <c r="N101" s="75">
        <f t="shared" si="47"/>
        <v>92</v>
      </c>
      <c r="O101" s="76" t="s">
        <v>30</v>
      </c>
      <c r="P101" s="77" t="s">
        <v>31</v>
      </c>
      <c r="Q101" s="99" t="s">
        <v>31</v>
      </c>
      <c r="R101" s="100" t="s">
        <v>32</v>
      </c>
      <c r="S101" s="101" t="s">
        <v>47</v>
      </c>
      <c r="T101" s="102">
        <f t="shared" si="37"/>
        <v>298063</v>
      </c>
      <c r="U101" s="103">
        <f t="shared" si="38"/>
        <v>42788</v>
      </c>
      <c r="V101" s="104">
        <f t="shared" si="39"/>
        <v>136.45</v>
      </c>
      <c r="W101" s="105">
        <f t="shared" si="40"/>
        <v>136.45</v>
      </c>
      <c r="X101" s="106">
        <f t="shared" si="41"/>
        <v>0</v>
      </c>
      <c r="Y101" s="105">
        <f t="shared" si="42"/>
        <v>0</v>
      </c>
      <c r="Z101" s="113">
        <f t="shared" si="43"/>
        <v>136.45</v>
      </c>
    </row>
    <row r="102" spans="1:26" s="5" customFormat="1" ht="12.75">
      <c r="A102" s="41">
        <f t="shared" si="48"/>
        <v>93</v>
      </c>
      <c r="B102" s="42" t="str">
        <f t="shared" si="49"/>
        <v>SPITAL JUDETEAN BAIA MARE</v>
      </c>
      <c r="C102" s="43"/>
      <c r="D102" s="43">
        <v>98</v>
      </c>
      <c r="E102" s="44">
        <v>42788</v>
      </c>
      <c r="F102" s="45">
        <v>172.28</v>
      </c>
      <c r="G102" s="46"/>
      <c r="H102" s="40"/>
      <c r="I102" s="46"/>
      <c r="J102" s="74">
        <f t="shared" si="35"/>
        <v>172.28</v>
      </c>
      <c r="L102" s="70">
        <f t="shared" si="50"/>
        <v>172.28</v>
      </c>
      <c r="N102" s="75">
        <f t="shared" si="47"/>
        <v>93</v>
      </c>
      <c r="O102" s="76" t="s">
        <v>30</v>
      </c>
      <c r="P102" s="77" t="s">
        <v>31</v>
      </c>
      <c r="Q102" s="99" t="s">
        <v>31</v>
      </c>
      <c r="R102" s="100" t="s">
        <v>32</v>
      </c>
      <c r="S102" s="101" t="s">
        <v>48</v>
      </c>
      <c r="T102" s="102">
        <f t="shared" si="37"/>
        <v>98</v>
      </c>
      <c r="U102" s="103">
        <f t="shared" si="38"/>
        <v>42788</v>
      </c>
      <c r="V102" s="104">
        <f t="shared" si="39"/>
        <v>172.28</v>
      </c>
      <c r="W102" s="105">
        <f t="shared" si="40"/>
        <v>172.28</v>
      </c>
      <c r="X102" s="106">
        <f t="shared" si="41"/>
        <v>0</v>
      </c>
      <c r="Y102" s="105">
        <f t="shared" si="42"/>
        <v>0</v>
      </c>
      <c r="Z102" s="113">
        <f t="shared" si="43"/>
        <v>172.28</v>
      </c>
    </row>
    <row r="103" spans="1:26" s="5" customFormat="1" ht="12.75">
      <c r="A103" s="41">
        <f t="shared" si="48"/>
        <v>94</v>
      </c>
      <c r="B103" s="42" t="str">
        <f t="shared" si="49"/>
        <v>SPITAL JUDETEAN BAIA MARE</v>
      </c>
      <c r="C103" s="43"/>
      <c r="D103" s="43">
        <v>298064</v>
      </c>
      <c r="E103" s="44">
        <v>42788</v>
      </c>
      <c r="F103" s="45">
        <v>45.64</v>
      </c>
      <c r="G103" s="46"/>
      <c r="H103" s="40"/>
      <c r="I103" s="46"/>
      <c r="J103" s="74">
        <f t="shared" si="35"/>
        <v>45.64</v>
      </c>
      <c r="L103" s="70">
        <f t="shared" si="50"/>
        <v>45.64</v>
      </c>
      <c r="N103" s="75">
        <f t="shared" si="47"/>
        <v>94</v>
      </c>
      <c r="O103" s="76" t="s">
        <v>30</v>
      </c>
      <c r="P103" s="77" t="s">
        <v>31</v>
      </c>
      <c r="Q103" s="99" t="s">
        <v>31</v>
      </c>
      <c r="R103" s="100" t="s">
        <v>32</v>
      </c>
      <c r="S103" s="101" t="s">
        <v>49</v>
      </c>
      <c r="T103" s="102">
        <f t="shared" si="37"/>
        <v>298064</v>
      </c>
      <c r="U103" s="103">
        <f t="shared" si="38"/>
        <v>42788</v>
      </c>
      <c r="V103" s="104">
        <f t="shared" si="39"/>
        <v>45.64</v>
      </c>
      <c r="W103" s="105">
        <f t="shared" si="40"/>
        <v>45.64</v>
      </c>
      <c r="X103" s="106">
        <f t="shared" si="41"/>
        <v>0</v>
      </c>
      <c r="Y103" s="105">
        <f t="shared" si="42"/>
        <v>0</v>
      </c>
      <c r="Z103" s="113">
        <f t="shared" si="43"/>
        <v>45.64</v>
      </c>
    </row>
    <row r="104" spans="1:26" s="5" customFormat="1" ht="12.75">
      <c r="A104" s="41">
        <f t="shared" si="48"/>
        <v>95</v>
      </c>
      <c r="B104" s="42" t="str">
        <f t="shared" si="49"/>
        <v>SPITAL JUDETEAN BAIA MARE</v>
      </c>
      <c r="C104" s="43"/>
      <c r="D104" s="43">
        <v>96</v>
      </c>
      <c r="E104" s="44">
        <v>42788</v>
      </c>
      <c r="F104" s="45">
        <v>487.61</v>
      </c>
      <c r="G104" s="46"/>
      <c r="H104" s="40"/>
      <c r="I104" s="46"/>
      <c r="J104" s="74">
        <f t="shared" si="35"/>
        <v>487.61</v>
      </c>
      <c r="L104" s="70">
        <f t="shared" si="50"/>
        <v>487.61</v>
      </c>
      <c r="N104" s="75">
        <f t="shared" si="47"/>
        <v>95</v>
      </c>
      <c r="O104" s="76" t="s">
        <v>30</v>
      </c>
      <c r="P104" s="77" t="s">
        <v>31</v>
      </c>
      <c r="Q104" s="99" t="s">
        <v>31</v>
      </c>
      <c r="R104" s="100" t="s">
        <v>32</v>
      </c>
      <c r="S104" s="101" t="s">
        <v>50</v>
      </c>
      <c r="T104" s="102">
        <f t="shared" si="37"/>
        <v>96</v>
      </c>
      <c r="U104" s="103">
        <f t="shared" si="38"/>
        <v>42788</v>
      </c>
      <c r="V104" s="104">
        <f t="shared" si="39"/>
        <v>487.61</v>
      </c>
      <c r="W104" s="105">
        <f t="shared" si="40"/>
        <v>487.61</v>
      </c>
      <c r="X104" s="106">
        <f t="shared" si="41"/>
        <v>0</v>
      </c>
      <c r="Y104" s="105">
        <f t="shared" si="42"/>
        <v>0</v>
      </c>
      <c r="Z104" s="113">
        <f t="shared" si="43"/>
        <v>487.61</v>
      </c>
    </row>
    <row r="105" spans="1:26" s="5" customFormat="1" ht="12.75">
      <c r="A105" s="41">
        <f t="shared" si="48"/>
        <v>96</v>
      </c>
      <c r="B105" s="42" t="str">
        <f t="shared" si="49"/>
        <v>SPITAL JUDETEAN BAIA MARE</v>
      </c>
      <c r="C105" s="43"/>
      <c r="D105" s="43">
        <v>2577</v>
      </c>
      <c r="E105" s="44">
        <v>42789</v>
      </c>
      <c r="F105" s="45">
        <v>167.14</v>
      </c>
      <c r="G105" s="46"/>
      <c r="H105" s="40"/>
      <c r="I105" s="46"/>
      <c r="J105" s="74">
        <f t="shared" si="35"/>
        <v>167.14</v>
      </c>
      <c r="L105" s="70">
        <f t="shared" si="50"/>
        <v>167.14</v>
      </c>
      <c r="N105" s="75">
        <f t="shared" si="47"/>
        <v>96</v>
      </c>
      <c r="O105" s="76" t="s">
        <v>30</v>
      </c>
      <c r="P105" s="77" t="s">
        <v>31</v>
      </c>
      <c r="Q105" s="99" t="s">
        <v>31</v>
      </c>
      <c r="R105" s="100" t="s">
        <v>32</v>
      </c>
      <c r="S105" s="101" t="s">
        <v>51</v>
      </c>
      <c r="T105" s="102">
        <f t="shared" si="37"/>
        <v>2577</v>
      </c>
      <c r="U105" s="103">
        <f t="shared" si="38"/>
        <v>42789</v>
      </c>
      <c r="V105" s="104">
        <f t="shared" si="39"/>
        <v>167.14</v>
      </c>
      <c r="W105" s="105">
        <f t="shared" si="40"/>
        <v>167.14</v>
      </c>
      <c r="X105" s="106">
        <f t="shared" si="41"/>
        <v>0</v>
      </c>
      <c r="Y105" s="105">
        <f t="shared" si="42"/>
        <v>0</v>
      </c>
      <c r="Z105" s="113">
        <f t="shared" si="43"/>
        <v>167.14</v>
      </c>
    </row>
    <row r="106" spans="1:26" s="5" customFormat="1" ht="12.75">
      <c r="A106" s="41">
        <f t="shared" si="48"/>
        <v>97</v>
      </c>
      <c r="B106" s="42" t="str">
        <f t="shared" si="49"/>
        <v>SPITAL JUDETEAN BAIA MARE</v>
      </c>
      <c r="C106" s="43"/>
      <c r="D106" s="43">
        <v>666</v>
      </c>
      <c r="E106" s="44">
        <v>42789</v>
      </c>
      <c r="F106" s="45">
        <v>48.74</v>
      </c>
      <c r="G106" s="46"/>
      <c r="H106" s="40"/>
      <c r="I106" s="46"/>
      <c r="J106" s="74">
        <f t="shared" si="35"/>
        <v>48.74</v>
      </c>
      <c r="L106" s="70">
        <f t="shared" si="50"/>
        <v>48.74</v>
      </c>
      <c r="N106" s="75">
        <f t="shared" si="47"/>
        <v>97</v>
      </c>
      <c r="O106" s="76" t="s">
        <v>30</v>
      </c>
      <c r="P106" s="77" t="s">
        <v>31</v>
      </c>
      <c r="Q106" s="99" t="s">
        <v>31</v>
      </c>
      <c r="R106" s="100" t="s">
        <v>32</v>
      </c>
      <c r="S106" s="101" t="s">
        <v>52</v>
      </c>
      <c r="T106" s="102">
        <f t="shared" si="37"/>
        <v>666</v>
      </c>
      <c r="U106" s="103">
        <f t="shared" si="38"/>
        <v>42789</v>
      </c>
      <c r="V106" s="104">
        <f t="shared" si="39"/>
        <v>48.74</v>
      </c>
      <c r="W106" s="105">
        <f t="shared" si="40"/>
        <v>48.74</v>
      </c>
      <c r="X106" s="106">
        <f t="shared" si="41"/>
        <v>0</v>
      </c>
      <c r="Y106" s="105">
        <f t="shared" si="42"/>
        <v>0</v>
      </c>
      <c r="Z106" s="113">
        <f t="shared" si="43"/>
        <v>48.74</v>
      </c>
    </row>
    <row r="107" spans="1:26" s="5" customFormat="1" ht="12.75">
      <c r="A107" s="41">
        <f t="shared" si="48"/>
        <v>98</v>
      </c>
      <c r="B107" s="42" t="str">
        <f t="shared" si="49"/>
        <v>SPITAL JUDETEAN BAIA MARE</v>
      </c>
      <c r="C107" s="43"/>
      <c r="D107" s="43">
        <v>252</v>
      </c>
      <c r="E107" s="44">
        <v>42789</v>
      </c>
      <c r="F107" s="45">
        <v>74.58</v>
      </c>
      <c r="G107" s="46"/>
      <c r="H107" s="40"/>
      <c r="I107" s="46"/>
      <c r="J107" s="74">
        <f t="shared" si="35"/>
        <v>74.58</v>
      </c>
      <c r="L107" s="70">
        <f t="shared" si="50"/>
        <v>74.58</v>
      </c>
      <c r="N107" s="75">
        <f t="shared" si="47"/>
        <v>98</v>
      </c>
      <c r="O107" s="76" t="s">
        <v>30</v>
      </c>
      <c r="P107" s="77" t="s">
        <v>31</v>
      </c>
      <c r="Q107" s="99" t="s">
        <v>31</v>
      </c>
      <c r="R107" s="100" t="s">
        <v>32</v>
      </c>
      <c r="S107" s="101" t="s">
        <v>53</v>
      </c>
      <c r="T107" s="102">
        <f t="shared" si="37"/>
        <v>252</v>
      </c>
      <c r="U107" s="103">
        <f t="shared" si="38"/>
        <v>42789</v>
      </c>
      <c r="V107" s="104">
        <f t="shared" si="39"/>
        <v>74.58</v>
      </c>
      <c r="W107" s="105">
        <f t="shared" si="40"/>
        <v>74.58</v>
      </c>
      <c r="X107" s="106">
        <f t="shared" si="41"/>
        <v>0</v>
      </c>
      <c r="Y107" s="105">
        <f t="shared" si="42"/>
        <v>0</v>
      </c>
      <c r="Z107" s="113">
        <f t="shared" si="43"/>
        <v>74.58</v>
      </c>
    </row>
    <row r="108" spans="1:26" s="5" customFormat="1" ht="12.75">
      <c r="A108" s="41">
        <f t="shared" si="48"/>
        <v>99</v>
      </c>
      <c r="B108" s="42" t="str">
        <f t="shared" si="49"/>
        <v>SPITAL JUDETEAN BAIA MARE</v>
      </c>
      <c r="C108" s="43"/>
      <c r="D108" s="43">
        <v>100</v>
      </c>
      <c r="E108" s="44">
        <v>42789</v>
      </c>
      <c r="F108" s="45">
        <v>134.54</v>
      </c>
      <c r="G108" s="46"/>
      <c r="H108" s="40"/>
      <c r="I108" s="46"/>
      <c r="J108" s="74">
        <f t="shared" si="35"/>
        <v>134.54</v>
      </c>
      <c r="L108" s="70">
        <f t="shared" si="50"/>
        <v>134.54</v>
      </c>
      <c r="N108" s="75">
        <f t="shared" si="47"/>
        <v>99</v>
      </c>
      <c r="O108" s="76" t="s">
        <v>30</v>
      </c>
      <c r="P108" s="77" t="s">
        <v>31</v>
      </c>
      <c r="Q108" s="99" t="s">
        <v>31</v>
      </c>
      <c r="R108" s="100" t="s">
        <v>32</v>
      </c>
      <c r="S108" s="101" t="s">
        <v>33</v>
      </c>
      <c r="T108" s="102">
        <f t="shared" si="37"/>
        <v>100</v>
      </c>
      <c r="U108" s="103">
        <f t="shared" si="38"/>
        <v>42789</v>
      </c>
      <c r="V108" s="104">
        <f t="shared" si="39"/>
        <v>134.54</v>
      </c>
      <c r="W108" s="105">
        <f t="shared" si="40"/>
        <v>134.54</v>
      </c>
      <c r="X108" s="106">
        <f t="shared" si="41"/>
        <v>0</v>
      </c>
      <c r="Y108" s="105">
        <f t="shared" si="42"/>
        <v>0</v>
      </c>
      <c r="Z108" s="113">
        <f t="shared" si="43"/>
        <v>134.54</v>
      </c>
    </row>
    <row r="109" spans="1:26" s="5" customFormat="1" ht="12.75">
      <c r="A109" s="41">
        <f t="shared" si="48"/>
        <v>100</v>
      </c>
      <c r="B109" s="42" t="str">
        <f t="shared" si="49"/>
        <v>SPITAL JUDETEAN BAIA MARE</v>
      </c>
      <c r="C109" s="43"/>
      <c r="D109" s="43">
        <v>246</v>
      </c>
      <c r="E109" s="44">
        <v>42789</v>
      </c>
      <c r="F109" s="45">
        <v>64.14</v>
      </c>
      <c r="G109" s="46"/>
      <c r="H109" s="40"/>
      <c r="I109" s="46"/>
      <c r="J109" s="74">
        <f t="shared" si="35"/>
        <v>64.14</v>
      </c>
      <c r="L109" s="70">
        <f t="shared" si="50"/>
        <v>64.14</v>
      </c>
      <c r="N109" s="75">
        <f t="shared" si="47"/>
        <v>100</v>
      </c>
      <c r="O109" s="76" t="s">
        <v>30</v>
      </c>
      <c r="P109" s="77" t="s">
        <v>31</v>
      </c>
      <c r="Q109" s="99" t="s">
        <v>31</v>
      </c>
      <c r="R109" s="100" t="s">
        <v>32</v>
      </c>
      <c r="S109" s="101" t="s">
        <v>33</v>
      </c>
      <c r="T109" s="102">
        <f t="shared" si="37"/>
        <v>246</v>
      </c>
      <c r="U109" s="103">
        <f t="shared" si="38"/>
        <v>42789</v>
      </c>
      <c r="V109" s="104">
        <f t="shared" si="39"/>
        <v>64.14</v>
      </c>
      <c r="W109" s="105">
        <f t="shared" si="40"/>
        <v>64.14</v>
      </c>
      <c r="X109" s="106">
        <f t="shared" si="41"/>
        <v>0</v>
      </c>
      <c r="Y109" s="105">
        <f t="shared" si="42"/>
        <v>0</v>
      </c>
      <c r="Z109" s="113">
        <f t="shared" si="43"/>
        <v>64.14</v>
      </c>
    </row>
    <row r="110" spans="1:26" s="5" customFormat="1" ht="12.75">
      <c r="A110" s="41">
        <f t="shared" si="48"/>
        <v>101</v>
      </c>
      <c r="B110" s="42" t="str">
        <f t="shared" si="49"/>
        <v>SPITAL JUDETEAN BAIA MARE</v>
      </c>
      <c r="C110" s="43"/>
      <c r="D110" s="43">
        <v>373</v>
      </c>
      <c r="E110" s="44">
        <v>42790</v>
      </c>
      <c r="F110" s="45">
        <v>140.31</v>
      </c>
      <c r="G110" s="46"/>
      <c r="H110" s="40"/>
      <c r="I110" s="46"/>
      <c r="J110" s="74">
        <f t="shared" si="35"/>
        <v>140.31</v>
      </c>
      <c r="L110" s="70">
        <f t="shared" si="50"/>
        <v>140.31</v>
      </c>
      <c r="N110" s="75">
        <f t="shared" si="47"/>
        <v>101</v>
      </c>
      <c r="O110" s="76" t="s">
        <v>30</v>
      </c>
      <c r="P110" s="77" t="s">
        <v>31</v>
      </c>
      <c r="Q110" s="99" t="s">
        <v>31</v>
      </c>
      <c r="R110" s="100" t="s">
        <v>32</v>
      </c>
      <c r="S110" s="101" t="s">
        <v>33</v>
      </c>
      <c r="T110" s="102">
        <f t="shared" si="37"/>
        <v>373</v>
      </c>
      <c r="U110" s="103">
        <f t="shared" si="38"/>
        <v>42790</v>
      </c>
      <c r="V110" s="104">
        <f t="shared" si="39"/>
        <v>140.31</v>
      </c>
      <c r="W110" s="105">
        <f t="shared" si="40"/>
        <v>140.31</v>
      </c>
      <c r="X110" s="106">
        <f t="shared" si="41"/>
        <v>0</v>
      </c>
      <c r="Y110" s="105">
        <f t="shared" si="42"/>
        <v>0</v>
      </c>
      <c r="Z110" s="113">
        <f t="shared" si="43"/>
        <v>140.31</v>
      </c>
    </row>
    <row r="111" spans="1:26" s="5" customFormat="1" ht="12.75">
      <c r="A111" s="41">
        <f t="shared" si="48"/>
        <v>102</v>
      </c>
      <c r="B111" s="42" t="str">
        <f t="shared" si="49"/>
        <v>SPITAL JUDETEAN BAIA MARE</v>
      </c>
      <c r="C111" s="43"/>
      <c r="D111" s="43">
        <v>105</v>
      </c>
      <c r="E111" s="44">
        <v>42794</v>
      </c>
      <c r="F111" s="45">
        <v>475.28</v>
      </c>
      <c r="G111" s="46"/>
      <c r="H111" s="40"/>
      <c r="I111" s="46"/>
      <c r="J111" s="74">
        <f t="shared" si="35"/>
        <v>475.28</v>
      </c>
      <c r="L111" s="70">
        <f t="shared" si="50"/>
        <v>475.28</v>
      </c>
      <c r="N111" s="75">
        <f t="shared" si="47"/>
        <v>102</v>
      </c>
      <c r="O111" s="76" t="s">
        <v>30</v>
      </c>
      <c r="P111" s="77" t="s">
        <v>31</v>
      </c>
      <c r="Q111" s="99" t="s">
        <v>31</v>
      </c>
      <c r="R111" s="100" t="s">
        <v>32</v>
      </c>
      <c r="S111" s="101" t="s">
        <v>33</v>
      </c>
      <c r="T111" s="102">
        <f t="shared" si="37"/>
        <v>105</v>
      </c>
      <c r="U111" s="103">
        <f t="shared" si="38"/>
        <v>42794</v>
      </c>
      <c r="V111" s="104">
        <f t="shared" si="39"/>
        <v>475.28</v>
      </c>
      <c r="W111" s="105">
        <f t="shared" si="40"/>
        <v>475.28</v>
      </c>
      <c r="X111" s="106">
        <f t="shared" si="41"/>
        <v>0</v>
      </c>
      <c r="Y111" s="105">
        <f t="shared" si="42"/>
        <v>0</v>
      </c>
      <c r="Z111" s="113">
        <f t="shared" si="43"/>
        <v>475.28</v>
      </c>
    </row>
    <row r="112" spans="1:26" s="5" customFormat="1" ht="12.75">
      <c r="A112" s="41">
        <f t="shared" si="48"/>
        <v>103</v>
      </c>
      <c r="B112" s="42" t="str">
        <f t="shared" si="49"/>
        <v>SPITAL JUDETEAN BAIA MARE</v>
      </c>
      <c r="C112" s="43"/>
      <c r="D112" s="43">
        <v>4</v>
      </c>
      <c r="E112" s="44">
        <v>42786</v>
      </c>
      <c r="F112" s="45">
        <v>126.2</v>
      </c>
      <c r="G112" s="46"/>
      <c r="H112" s="40"/>
      <c r="I112" s="46"/>
      <c r="J112" s="74">
        <f t="shared" si="35"/>
        <v>126.2</v>
      </c>
      <c r="L112" s="70">
        <f t="shared" si="50"/>
        <v>126.2</v>
      </c>
      <c r="N112" s="75">
        <f t="shared" si="47"/>
        <v>103</v>
      </c>
      <c r="O112" s="76" t="s">
        <v>30</v>
      </c>
      <c r="P112" s="77" t="s">
        <v>31</v>
      </c>
      <c r="Q112" s="99" t="s">
        <v>31</v>
      </c>
      <c r="R112" s="100" t="s">
        <v>32</v>
      </c>
      <c r="S112" s="101" t="s">
        <v>33</v>
      </c>
      <c r="T112" s="102">
        <f t="shared" si="37"/>
        <v>4</v>
      </c>
      <c r="U112" s="103">
        <f t="shared" si="38"/>
        <v>42786</v>
      </c>
      <c r="V112" s="104">
        <f t="shared" si="39"/>
        <v>126.2</v>
      </c>
      <c r="W112" s="105">
        <f t="shared" si="40"/>
        <v>126.2</v>
      </c>
      <c r="X112" s="106">
        <f t="shared" si="41"/>
        <v>0</v>
      </c>
      <c r="Y112" s="105">
        <f t="shared" si="42"/>
        <v>0</v>
      </c>
      <c r="Z112" s="113">
        <f t="shared" si="43"/>
        <v>126.2</v>
      </c>
    </row>
    <row r="113" spans="1:26" s="6" customFormat="1" ht="13.5">
      <c r="A113" s="41">
        <f t="shared" si="48"/>
        <v>104</v>
      </c>
      <c r="B113" s="114" t="str">
        <f t="shared" si="49"/>
        <v>TOTAL SPITAL JUDETEAN BAIA MARE</v>
      </c>
      <c r="C113" s="115"/>
      <c r="D113" s="115"/>
      <c r="E113" s="116"/>
      <c r="F113" s="117">
        <f aca="true" t="shared" si="51" ref="F113:J113">SUM(F10:F112)</f>
        <v>13303.550000000001</v>
      </c>
      <c r="G113" s="117">
        <f t="shared" si="51"/>
        <v>0</v>
      </c>
      <c r="H113" s="117">
        <f t="shared" si="51"/>
        <v>0</v>
      </c>
      <c r="I113" s="117">
        <f t="shared" si="51"/>
        <v>212.52</v>
      </c>
      <c r="J113" s="143">
        <f t="shared" si="51"/>
        <v>13091.030000000002</v>
      </c>
      <c r="L113" s="70">
        <f t="shared" si="50"/>
        <v>13303.550000000001</v>
      </c>
      <c r="N113" s="75">
        <f t="shared" si="47"/>
        <v>104</v>
      </c>
      <c r="O113" s="144" t="s">
        <v>54</v>
      </c>
      <c r="P113" s="145"/>
      <c r="Q113" s="148"/>
      <c r="R113" s="178"/>
      <c r="S113" s="179"/>
      <c r="T113" s="180"/>
      <c r="U113" s="181"/>
      <c r="V113" s="182">
        <f aca="true" t="shared" si="52" ref="V113:Z113">SUM(V10:V112)</f>
        <v>13303.550000000001</v>
      </c>
      <c r="W113" s="182">
        <f t="shared" si="52"/>
        <v>13091.030000000002</v>
      </c>
      <c r="X113" s="182">
        <f t="shared" si="52"/>
        <v>212.52</v>
      </c>
      <c r="Y113" s="182">
        <f t="shared" si="52"/>
        <v>0</v>
      </c>
      <c r="Z113" s="220">
        <f t="shared" si="52"/>
        <v>13091.030000000002</v>
      </c>
    </row>
    <row r="114" spans="1:26" s="6" customFormat="1" ht="12.75">
      <c r="A114" s="41">
        <f t="shared" si="48"/>
        <v>105</v>
      </c>
      <c r="B114" s="42" t="str">
        <f t="shared" si="49"/>
        <v>SPITAL PNEUMOFTIZIOLOGIE BAIA MARE</v>
      </c>
      <c r="C114" s="43" t="s">
        <v>55</v>
      </c>
      <c r="D114" s="43">
        <v>742</v>
      </c>
      <c r="E114" s="44">
        <v>42779</v>
      </c>
      <c r="F114" s="45">
        <v>141.6</v>
      </c>
      <c r="G114" s="46"/>
      <c r="H114" s="40"/>
      <c r="I114" s="46"/>
      <c r="J114" s="74">
        <f aca="true" t="shared" si="53" ref="J114:J118">F114-G114-H114-I114</f>
        <v>141.6</v>
      </c>
      <c r="L114" s="70">
        <f t="shared" si="50"/>
        <v>141.6</v>
      </c>
      <c r="N114" s="75">
        <f t="shared" si="47"/>
        <v>105</v>
      </c>
      <c r="O114" s="146" t="s">
        <v>56</v>
      </c>
      <c r="P114" s="147" t="s">
        <v>31</v>
      </c>
      <c r="Q114" s="183" t="s">
        <v>31</v>
      </c>
      <c r="R114" s="184" t="s">
        <v>57</v>
      </c>
      <c r="S114" s="185" t="s">
        <v>58</v>
      </c>
      <c r="T114" s="43">
        <v>742</v>
      </c>
      <c r="U114" s="44">
        <v>42779</v>
      </c>
      <c r="V114" s="45">
        <v>141.6</v>
      </c>
      <c r="W114" s="46"/>
      <c r="X114" s="40"/>
      <c r="Y114" s="46"/>
      <c r="Z114" s="74">
        <f>V114-W114-X114-Y114</f>
        <v>141.6</v>
      </c>
    </row>
    <row r="115" spans="1:26" s="6" customFormat="1" ht="12.75">
      <c r="A115" s="41">
        <f t="shared" si="48"/>
        <v>106</v>
      </c>
      <c r="B115" s="42" t="str">
        <f t="shared" si="49"/>
        <v>SPITAL PNEUMOFTIZIOLOGIE BAIA MARE</v>
      </c>
      <c r="C115" s="43"/>
      <c r="D115" s="43">
        <v>6</v>
      </c>
      <c r="E115" s="44">
        <v>42793</v>
      </c>
      <c r="F115" s="45">
        <v>358.01</v>
      </c>
      <c r="G115" s="46"/>
      <c r="H115" s="40">
        <v>60.23</v>
      </c>
      <c r="I115" s="46"/>
      <c r="J115" s="74">
        <f t="shared" si="53"/>
        <v>297.78</v>
      </c>
      <c r="L115" s="70">
        <f t="shared" si="50"/>
        <v>358.01</v>
      </c>
      <c r="N115" s="75">
        <f t="shared" si="47"/>
        <v>106</v>
      </c>
      <c r="O115" s="76" t="s">
        <v>56</v>
      </c>
      <c r="P115" s="147" t="s">
        <v>31</v>
      </c>
      <c r="Q115" s="183" t="s">
        <v>31</v>
      </c>
      <c r="R115" s="184" t="s">
        <v>57</v>
      </c>
      <c r="S115" s="185" t="s">
        <v>58</v>
      </c>
      <c r="T115" s="43">
        <v>6</v>
      </c>
      <c r="U115" s="44">
        <v>42793</v>
      </c>
      <c r="V115" s="45">
        <v>358.01</v>
      </c>
      <c r="W115" s="46"/>
      <c r="X115" s="40">
        <v>60.23</v>
      </c>
      <c r="Y115" s="46"/>
      <c r="Z115" s="74">
        <f>V115-W115-X115-Y115</f>
        <v>297.78</v>
      </c>
    </row>
    <row r="116" spans="1:26" s="6" customFormat="1" ht="13.5">
      <c r="A116" s="41">
        <f t="shared" si="48"/>
        <v>107</v>
      </c>
      <c r="B116" s="114" t="str">
        <f t="shared" si="49"/>
        <v>TOTAL SPITAL PNEUMOFTIZIOLOGIE</v>
      </c>
      <c r="C116" s="115"/>
      <c r="D116" s="115"/>
      <c r="E116" s="116"/>
      <c r="F116" s="117">
        <f aca="true" t="shared" si="54" ref="F116:J116">SUM(F114:F115)</f>
        <v>499.61</v>
      </c>
      <c r="G116" s="117">
        <f t="shared" si="54"/>
        <v>0</v>
      </c>
      <c r="H116" s="117">
        <f t="shared" si="54"/>
        <v>60.23</v>
      </c>
      <c r="I116" s="117">
        <f t="shared" si="54"/>
        <v>0</v>
      </c>
      <c r="J116" s="117">
        <f t="shared" si="54"/>
        <v>439.38</v>
      </c>
      <c r="L116" s="70">
        <f t="shared" si="50"/>
        <v>499.61</v>
      </c>
      <c r="N116" s="75">
        <f t="shared" si="47"/>
        <v>107</v>
      </c>
      <c r="O116" s="144" t="s">
        <v>59</v>
      </c>
      <c r="P116" s="148"/>
      <c r="Q116" s="148"/>
      <c r="R116" s="178"/>
      <c r="S116" s="179"/>
      <c r="T116" s="115"/>
      <c r="U116" s="116"/>
      <c r="V116" s="117">
        <f aca="true" t="shared" si="55" ref="V116:Z116">SUM(V114:V115)</f>
        <v>499.61</v>
      </c>
      <c r="W116" s="117">
        <f t="shared" si="55"/>
        <v>0</v>
      </c>
      <c r="X116" s="117">
        <f t="shared" si="55"/>
        <v>60.23</v>
      </c>
      <c r="Y116" s="117">
        <f t="shared" si="55"/>
        <v>0</v>
      </c>
      <c r="Z116" s="117">
        <f t="shared" si="55"/>
        <v>439.38</v>
      </c>
    </row>
    <row r="117" spans="1:26" s="5" customFormat="1" ht="14.25" customHeight="1">
      <c r="A117" s="41">
        <f t="shared" si="48"/>
        <v>108</v>
      </c>
      <c r="B117" s="42" t="str">
        <f t="shared" si="49"/>
        <v>SPITAL MUNICIPAL SIGHET</v>
      </c>
      <c r="C117" s="43" t="s">
        <v>60</v>
      </c>
      <c r="D117" s="43">
        <v>680</v>
      </c>
      <c r="E117" s="44">
        <v>42782</v>
      </c>
      <c r="F117" s="45">
        <v>149.59</v>
      </c>
      <c r="G117" s="46"/>
      <c r="H117" s="118"/>
      <c r="I117" s="46"/>
      <c r="J117" s="74">
        <f t="shared" si="53"/>
        <v>149.59</v>
      </c>
      <c r="L117" s="70">
        <f t="shared" si="50"/>
        <v>149.59</v>
      </c>
      <c r="N117" s="75">
        <f t="shared" si="47"/>
        <v>108</v>
      </c>
      <c r="O117" s="146" t="s">
        <v>61</v>
      </c>
      <c r="P117" s="149" t="s">
        <v>62</v>
      </c>
      <c r="Q117" s="149" t="s">
        <v>62</v>
      </c>
      <c r="R117" s="186" t="s">
        <v>63</v>
      </c>
      <c r="S117" s="187" t="s">
        <v>64</v>
      </c>
      <c r="T117" s="188">
        <f>D117</f>
        <v>680</v>
      </c>
      <c r="U117" s="189">
        <f>IF(E117=0,"0",E117)</f>
        <v>42782</v>
      </c>
      <c r="V117" s="190">
        <f>F117</f>
        <v>149.59</v>
      </c>
      <c r="W117" s="191">
        <f>V117-X117</f>
        <v>149.59</v>
      </c>
      <c r="X117" s="192">
        <f>I117</f>
        <v>0</v>
      </c>
      <c r="Y117" s="221">
        <f>G117+H117</f>
        <v>0</v>
      </c>
      <c r="Z117" s="222">
        <f>W117-Y117</f>
        <v>149.59</v>
      </c>
    </row>
    <row r="118" spans="1:26" s="5" customFormat="1" ht="14.25" customHeight="1">
      <c r="A118" s="41">
        <f t="shared" si="48"/>
        <v>109</v>
      </c>
      <c r="B118" s="42" t="str">
        <f t="shared" si="49"/>
        <v>SPITAL MUNICIPAL SIGHET</v>
      </c>
      <c r="C118" s="43"/>
      <c r="D118" s="43">
        <v>682</v>
      </c>
      <c r="E118" s="44">
        <v>42782</v>
      </c>
      <c r="F118" s="45">
        <v>48</v>
      </c>
      <c r="G118" s="46">
        <v>48</v>
      </c>
      <c r="H118" s="118"/>
      <c r="I118" s="46"/>
      <c r="J118" s="74">
        <f t="shared" si="53"/>
        <v>0</v>
      </c>
      <c r="L118" s="70">
        <f t="shared" si="50"/>
        <v>48</v>
      </c>
      <c r="N118" s="75">
        <f t="shared" si="47"/>
        <v>109</v>
      </c>
      <c r="O118" s="76" t="s">
        <v>61</v>
      </c>
      <c r="P118" s="99" t="s">
        <v>62</v>
      </c>
      <c r="Q118" s="99" t="s">
        <v>62</v>
      </c>
      <c r="R118" s="100" t="s">
        <v>63</v>
      </c>
      <c r="S118" s="101" t="s">
        <v>64</v>
      </c>
      <c r="T118" s="102">
        <f>D118</f>
        <v>682</v>
      </c>
      <c r="U118" s="103">
        <f>IF(E118=0,"0",E118)</f>
        <v>42782</v>
      </c>
      <c r="V118" s="104">
        <f>F118</f>
        <v>48</v>
      </c>
      <c r="W118" s="105">
        <f>V118-X118</f>
        <v>48</v>
      </c>
      <c r="X118" s="106">
        <f>I118</f>
        <v>0</v>
      </c>
      <c r="Y118" s="223">
        <f>G118+H118</f>
        <v>48</v>
      </c>
      <c r="Z118" s="113">
        <f>W118-Y118</f>
        <v>0</v>
      </c>
    </row>
    <row r="119" spans="1:26" s="6" customFormat="1" ht="13.5">
      <c r="A119" s="41">
        <f t="shared" si="48"/>
        <v>110</v>
      </c>
      <c r="B119" s="119" t="str">
        <f t="shared" si="49"/>
        <v>TOTAL SPITAL SIGHET</v>
      </c>
      <c r="C119" s="120"/>
      <c r="D119" s="120"/>
      <c r="E119" s="121"/>
      <c r="F119" s="122">
        <f aca="true" t="shared" si="56" ref="F119:J119">SUM(F117:F118)</f>
        <v>197.59</v>
      </c>
      <c r="G119" s="122">
        <f t="shared" si="56"/>
        <v>48</v>
      </c>
      <c r="H119" s="122">
        <f t="shared" si="56"/>
        <v>0</v>
      </c>
      <c r="I119" s="122">
        <f t="shared" si="56"/>
        <v>0</v>
      </c>
      <c r="J119" s="150">
        <f t="shared" si="56"/>
        <v>149.59</v>
      </c>
      <c r="L119" s="70">
        <f t="shared" si="50"/>
        <v>197.59</v>
      </c>
      <c r="N119" s="75">
        <f t="shared" si="47"/>
        <v>110</v>
      </c>
      <c r="O119" s="151" t="s">
        <v>65</v>
      </c>
      <c r="P119" s="152"/>
      <c r="Q119" s="152"/>
      <c r="R119" s="193"/>
      <c r="S119" s="194"/>
      <c r="T119" s="195"/>
      <c r="U119" s="196"/>
      <c r="V119" s="197">
        <f aca="true" t="shared" si="57" ref="V119:Z119">SUM(V117:V118)</f>
        <v>197.59</v>
      </c>
      <c r="W119" s="197">
        <f t="shared" si="57"/>
        <v>197.59</v>
      </c>
      <c r="X119" s="197">
        <f t="shared" si="57"/>
        <v>0</v>
      </c>
      <c r="Y119" s="224">
        <f t="shared" si="57"/>
        <v>48</v>
      </c>
      <c r="Z119" s="225">
        <f t="shared" si="57"/>
        <v>149.59</v>
      </c>
    </row>
    <row r="120" spans="1:26" s="7" customFormat="1" ht="13.5">
      <c r="A120" s="123">
        <f t="shared" si="48"/>
        <v>111</v>
      </c>
      <c r="B120" s="124" t="str">
        <f t="shared" si="49"/>
        <v>TOTAL</v>
      </c>
      <c r="C120" s="125"/>
      <c r="D120" s="125"/>
      <c r="E120" s="126"/>
      <c r="F120" s="127">
        <f aca="true" t="shared" si="58" ref="F120:J120">SUM(F10:F119)/2</f>
        <v>14000.75</v>
      </c>
      <c r="G120" s="127">
        <f t="shared" si="58"/>
        <v>48</v>
      </c>
      <c r="H120" s="127">
        <f t="shared" si="58"/>
        <v>60.23</v>
      </c>
      <c r="I120" s="127">
        <f t="shared" si="58"/>
        <v>212.52</v>
      </c>
      <c r="J120" s="127">
        <f t="shared" si="58"/>
        <v>13680.000000000002</v>
      </c>
      <c r="L120" s="70">
        <f t="shared" si="50"/>
        <v>14000.75</v>
      </c>
      <c r="N120" s="153">
        <f t="shared" si="47"/>
        <v>111</v>
      </c>
      <c r="O120" s="154" t="s">
        <v>66</v>
      </c>
      <c r="P120" s="155"/>
      <c r="Q120" s="155"/>
      <c r="R120" s="198"/>
      <c r="S120" s="198"/>
      <c r="T120" s="199"/>
      <c r="U120" s="200"/>
      <c r="V120" s="201">
        <f aca="true" t="shared" si="59" ref="V120:Z120">SUM(V10:V119)/2</f>
        <v>14000.75</v>
      </c>
      <c r="W120" s="201">
        <f t="shared" si="59"/>
        <v>13288.620000000003</v>
      </c>
      <c r="X120" s="201">
        <f t="shared" si="59"/>
        <v>272.75</v>
      </c>
      <c r="Y120" s="201">
        <f t="shared" si="59"/>
        <v>48</v>
      </c>
      <c r="Z120" s="201">
        <f t="shared" si="59"/>
        <v>13680.000000000002</v>
      </c>
    </row>
    <row r="121" spans="1:26" s="7" customFormat="1" ht="12.75">
      <c r="A121" s="128"/>
      <c r="B121" s="129"/>
      <c r="C121" s="130"/>
      <c r="D121" s="130"/>
      <c r="E121" s="130"/>
      <c r="F121" s="131"/>
      <c r="G121" s="131"/>
      <c r="H121" s="131"/>
      <c r="I121" s="131"/>
      <c r="J121" s="131"/>
      <c r="L121" s="156"/>
      <c r="N121" s="157"/>
      <c r="O121" s="158"/>
      <c r="P121" s="159"/>
      <c r="Q121" s="159"/>
      <c r="R121" s="202"/>
      <c r="S121" s="202"/>
      <c r="T121" s="203"/>
      <c r="U121" s="203"/>
      <c r="V121" s="204"/>
      <c r="W121" s="204"/>
      <c r="X121" s="204"/>
      <c r="Y121" s="204"/>
      <c r="Z121" s="204"/>
    </row>
    <row r="122" spans="1:26" s="8" customFormat="1" ht="12" hidden="1">
      <c r="A122" s="132"/>
      <c r="B122" s="133" t="s">
        <v>67</v>
      </c>
      <c r="C122" s="134" t="s">
        <v>68</v>
      </c>
      <c r="D122" s="134"/>
      <c r="F122" s="134" t="s">
        <v>69</v>
      </c>
      <c r="I122" s="160" t="s">
        <v>70</v>
      </c>
      <c r="J122" s="161"/>
      <c r="L122" s="162"/>
      <c r="N122" s="50"/>
      <c r="O122" s="59" t="s">
        <v>71</v>
      </c>
      <c r="P122" s="59"/>
      <c r="Q122" s="59"/>
      <c r="R122" s="59"/>
      <c r="S122" s="59"/>
      <c r="T122" s="59"/>
      <c r="U122" s="205"/>
      <c r="V122" s="59"/>
      <c r="W122" s="80"/>
      <c r="X122" s="50"/>
      <c r="Y122" s="50"/>
      <c r="Z122" s="50"/>
    </row>
    <row r="123" spans="1:26" s="8" customFormat="1" ht="12.75" hidden="1">
      <c r="A123" s="135"/>
      <c r="B123" s="136" t="s">
        <v>72</v>
      </c>
      <c r="C123" s="137" t="s">
        <v>73</v>
      </c>
      <c r="D123" s="137"/>
      <c r="F123" s="133" t="s">
        <v>74</v>
      </c>
      <c r="I123" s="160" t="s">
        <v>75</v>
      </c>
      <c r="J123" s="161"/>
      <c r="L123" s="163"/>
      <c r="N123" s="50"/>
      <c r="O123" s="50"/>
      <c r="P123" s="50"/>
      <c r="Q123" s="50"/>
      <c r="R123" s="50"/>
      <c r="S123" s="50"/>
      <c r="T123" s="78"/>
      <c r="U123" s="79"/>
      <c r="V123" s="80"/>
      <c r="W123" s="80"/>
      <c r="X123" s="50"/>
      <c r="Y123" s="50"/>
      <c r="Z123" s="50"/>
    </row>
    <row r="124" spans="1:26" ht="12.75" hidden="1">
      <c r="A124" s="135"/>
      <c r="C124" s="137" t="s">
        <v>76</v>
      </c>
      <c r="D124" s="137"/>
      <c r="F124" s="138" t="s">
        <v>77</v>
      </c>
      <c r="I124" s="164"/>
      <c r="K124" s="165"/>
      <c r="L124" s="166"/>
      <c r="N124" s="50"/>
      <c r="O124" s="167" t="s">
        <v>78</v>
      </c>
      <c r="P124" s="168"/>
      <c r="Q124" s="206" t="s">
        <v>79</v>
      </c>
      <c r="R124" s="207"/>
      <c r="S124" s="208" t="s">
        <v>14</v>
      </c>
      <c r="T124" s="209"/>
      <c r="U124" s="209"/>
      <c r="V124" s="210"/>
      <c r="W124" s="209" t="s">
        <v>80</v>
      </c>
      <c r="X124" s="209"/>
      <c r="Y124" s="209"/>
      <c r="Z124" s="210"/>
    </row>
    <row r="125" spans="1:26" ht="12.75" hidden="1">
      <c r="A125" s="139"/>
      <c r="B125" s="140"/>
      <c r="C125" s="50"/>
      <c r="D125" s="50"/>
      <c r="E125" s="141"/>
      <c r="I125" s="80"/>
      <c r="K125" s="165"/>
      <c r="N125" s="50"/>
      <c r="O125" s="169" t="s">
        <v>81</v>
      </c>
      <c r="P125" s="170"/>
      <c r="Q125" s="211" t="s">
        <v>82</v>
      </c>
      <c r="R125" s="212"/>
      <c r="S125" s="213"/>
      <c r="T125" s="214"/>
      <c r="U125" s="214"/>
      <c r="V125" s="215"/>
      <c r="W125" s="212" t="s">
        <v>83</v>
      </c>
      <c r="X125" s="212"/>
      <c r="Y125" s="212"/>
      <c r="Z125" s="226"/>
    </row>
    <row r="126" spans="1:26" ht="12.75" hidden="1">
      <c r="A126" s="139"/>
      <c r="B126" s="50"/>
      <c r="C126" s="50"/>
      <c r="D126" s="50"/>
      <c r="E126" s="80"/>
      <c r="I126" s="171"/>
      <c r="N126" s="50"/>
      <c r="O126" s="172"/>
      <c r="P126" s="173"/>
      <c r="Q126" s="172"/>
      <c r="R126" s="173"/>
      <c r="S126" s="172"/>
      <c r="T126" s="173"/>
      <c r="U126" s="216"/>
      <c r="V126" s="217"/>
      <c r="W126" s="173"/>
      <c r="X126" s="173"/>
      <c r="Y126" s="227"/>
      <c r="Z126" s="228"/>
    </row>
    <row r="127" spans="1:26" ht="12.75" hidden="1">
      <c r="A127" s="139"/>
      <c r="B127" s="50"/>
      <c r="C127" s="50"/>
      <c r="D127" s="50"/>
      <c r="E127" s="80"/>
      <c r="I127" s="174"/>
      <c r="K127" s="175"/>
      <c r="N127" s="50"/>
      <c r="O127" s="176"/>
      <c r="P127" s="177"/>
      <c r="Q127" s="176"/>
      <c r="R127" s="177"/>
      <c r="S127" s="176"/>
      <c r="T127" s="177"/>
      <c r="U127" s="218"/>
      <c r="V127" s="219"/>
      <c r="W127" s="177"/>
      <c r="X127" s="177"/>
      <c r="Y127" s="229"/>
      <c r="Z127" s="230"/>
    </row>
    <row r="128" spans="1:26" ht="12.75" hidden="1">
      <c r="A128" s="139"/>
      <c r="B128" s="50"/>
      <c r="C128" s="50"/>
      <c r="D128" s="50"/>
      <c r="E128" s="142"/>
      <c r="F128" s="141"/>
      <c r="I128" s="174"/>
      <c r="N128" s="50"/>
      <c r="O128" s="50"/>
      <c r="P128" s="50"/>
      <c r="Q128" s="50"/>
      <c r="R128" s="50"/>
      <c r="S128" s="50"/>
      <c r="T128" s="78"/>
      <c r="U128" s="79"/>
      <c r="V128" s="80"/>
      <c r="W128" s="80"/>
      <c r="X128" s="50"/>
      <c r="Y128" s="50"/>
      <c r="Z128" s="50"/>
    </row>
    <row r="129" spans="1:26" ht="12.75" hidden="1">
      <c r="A129" s="139"/>
      <c r="B129" s="231"/>
      <c r="C129" s="232"/>
      <c r="D129" s="232"/>
      <c r="E129" s="233"/>
      <c r="F129" s="141"/>
      <c r="I129" s="174"/>
      <c r="N129" s="59"/>
      <c r="O129" s="236" t="s">
        <v>84</v>
      </c>
      <c r="P129" s="237"/>
      <c r="Q129" s="247"/>
      <c r="R129" s="236" t="s">
        <v>85</v>
      </c>
      <c r="S129" s="247"/>
      <c r="T129" s="237"/>
      <c r="U129" s="236" t="s">
        <v>86</v>
      </c>
      <c r="V129" s="237"/>
      <c r="W129" s="250"/>
      <c r="X129" s="236" t="s">
        <v>87</v>
      </c>
      <c r="Y129" s="238"/>
      <c r="Z129" s="107"/>
    </row>
    <row r="130" spans="9:26" ht="12.75" hidden="1">
      <c r="I130" s="235"/>
      <c r="N130" s="59"/>
      <c r="O130" s="238"/>
      <c r="P130" s="238"/>
      <c r="Q130" s="247"/>
      <c r="R130" s="238"/>
      <c r="S130" s="247"/>
      <c r="T130" s="251"/>
      <c r="U130" s="238"/>
      <c r="V130" s="252"/>
      <c r="W130" s="250"/>
      <c r="X130" s="247"/>
      <c r="Y130" s="238"/>
      <c r="Z130" s="59"/>
    </row>
    <row r="131" spans="9:26" ht="12.75" hidden="1">
      <c r="I131" s="239"/>
      <c r="N131" s="59"/>
      <c r="O131" s="240" t="s">
        <v>26</v>
      </c>
      <c r="P131" s="240"/>
      <c r="Q131" s="247"/>
      <c r="R131" s="253" t="s">
        <v>26</v>
      </c>
      <c r="S131" s="247"/>
      <c r="T131" s="254"/>
      <c r="U131" s="240" t="s">
        <v>26</v>
      </c>
      <c r="V131" s="255"/>
      <c r="W131" s="253"/>
      <c r="X131" s="247"/>
      <c r="Y131" s="238"/>
      <c r="Z131" s="59"/>
    </row>
    <row r="132" spans="10:26" ht="12.75" hidden="1">
      <c r="J132" s="241"/>
      <c r="N132" s="59"/>
      <c r="O132" s="240" t="s">
        <v>88</v>
      </c>
      <c r="P132" s="240"/>
      <c r="Q132" s="247"/>
      <c r="R132" s="253" t="s">
        <v>88</v>
      </c>
      <c r="S132" s="247"/>
      <c r="T132" s="253"/>
      <c r="U132" s="240" t="s">
        <v>88</v>
      </c>
      <c r="V132" s="255"/>
      <c r="W132" s="240"/>
      <c r="X132" s="256" t="s">
        <v>89</v>
      </c>
      <c r="Y132" s="238"/>
      <c r="Z132" s="59"/>
    </row>
    <row r="133" spans="2:26" ht="12.75" hidden="1">
      <c r="B133" s="234"/>
      <c r="I133" s="141"/>
      <c r="J133" s="242"/>
      <c r="N133" s="59"/>
      <c r="O133" s="240" t="s">
        <v>90</v>
      </c>
      <c r="P133" s="240"/>
      <c r="Q133" s="247"/>
      <c r="R133" s="253" t="s">
        <v>91</v>
      </c>
      <c r="S133" s="247"/>
      <c r="T133" s="254"/>
      <c r="U133" s="240" t="s">
        <v>92</v>
      </c>
      <c r="V133" s="255"/>
      <c r="W133" s="255"/>
      <c r="X133" s="257" t="s">
        <v>93</v>
      </c>
      <c r="Y133" s="238"/>
      <c r="Z133" s="59"/>
    </row>
    <row r="134" spans="2:26" ht="12.75" hidden="1">
      <c r="B134" s="234"/>
      <c r="J134" s="243"/>
      <c r="N134" s="59"/>
      <c r="O134" s="240"/>
      <c r="P134" s="240"/>
      <c r="Q134" s="247"/>
      <c r="R134" s="253"/>
      <c r="S134" s="247"/>
      <c r="T134" s="254"/>
      <c r="U134" s="240"/>
      <c r="V134" s="255"/>
      <c r="W134" s="255"/>
      <c r="X134" s="240"/>
      <c r="Y134" s="238"/>
      <c r="Z134" s="59"/>
    </row>
    <row r="135" spans="2:26" ht="12.75" hidden="1">
      <c r="B135" s="234"/>
      <c r="I135" s="244" t="s">
        <v>94</v>
      </c>
      <c r="J135" s="245" t="str">
        <f>IF(J120=J136,"OK","ATENŢIE")</f>
        <v>OK</v>
      </c>
      <c r="N135" s="59"/>
      <c r="O135" s="240"/>
      <c r="P135" s="240"/>
      <c r="Q135" s="247"/>
      <c r="R135" s="253"/>
      <c r="S135" s="247"/>
      <c r="T135" s="254"/>
      <c r="U135" s="240"/>
      <c r="V135" s="255"/>
      <c r="W135" s="255"/>
      <c r="X135" s="240"/>
      <c r="Y135" s="238"/>
      <c r="Z135" s="59"/>
    </row>
    <row r="136" spans="2:26" ht="12.75" hidden="1">
      <c r="B136" s="234"/>
      <c r="I136" s="244"/>
      <c r="J136" s="246">
        <f>F120-G120-H120-I120</f>
        <v>13680</v>
      </c>
      <c r="N136" s="59"/>
      <c r="O136" s="247"/>
      <c r="P136" s="240"/>
      <c r="Q136" s="247"/>
      <c r="R136" s="253"/>
      <c r="S136" s="247"/>
      <c r="T136" s="254"/>
      <c r="U136" s="240"/>
      <c r="V136" s="255"/>
      <c r="W136" s="255"/>
      <c r="X136" s="240"/>
      <c r="Y136" s="238"/>
      <c r="Z136" s="59"/>
    </row>
    <row r="137" spans="2:26" ht="12.75">
      <c r="B137" s="234"/>
      <c r="N137" s="59"/>
      <c r="O137" s="247"/>
      <c r="P137" s="240"/>
      <c r="Q137" s="247"/>
      <c r="R137" s="253"/>
      <c r="S137" s="247"/>
      <c r="T137" s="254"/>
      <c r="U137" s="240"/>
      <c r="V137" s="255"/>
      <c r="W137" s="255"/>
      <c r="X137" s="240"/>
      <c r="Y137" s="238"/>
      <c r="Z137" s="59"/>
    </row>
    <row r="138" spans="2:26" ht="12.75">
      <c r="B138" s="140"/>
      <c r="N138" s="59"/>
      <c r="O138" s="248"/>
      <c r="P138" s="238"/>
      <c r="Q138" s="238"/>
      <c r="R138" s="238"/>
      <c r="S138" s="238"/>
      <c r="T138" s="251"/>
      <c r="U138" s="258"/>
      <c r="V138" s="252"/>
      <c r="W138" s="252"/>
      <c r="X138" s="238"/>
      <c r="Y138" s="238"/>
      <c r="Z138" s="59"/>
    </row>
    <row r="139" spans="2:26" ht="12.75">
      <c r="B139" s="235"/>
      <c r="N139" s="59"/>
      <c r="O139" s="240"/>
      <c r="P139" s="238"/>
      <c r="Q139" s="238"/>
      <c r="R139" s="238"/>
      <c r="S139" s="238"/>
      <c r="T139" s="251"/>
      <c r="U139" s="259"/>
      <c r="V139" s="250"/>
      <c r="W139" s="250"/>
      <c r="X139" s="247"/>
      <c r="Y139" s="247"/>
      <c r="Z139" s="50"/>
    </row>
    <row r="140" spans="2:26" ht="12.75">
      <c r="B140" s="11"/>
      <c r="N140" s="59"/>
      <c r="O140" s="240"/>
      <c r="P140" s="238"/>
      <c r="Q140" s="238"/>
      <c r="R140" s="238"/>
      <c r="S140" s="238"/>
      <c r="T140" s="251"/>
      <c r="U140" s="259"/>
      <c r="V140" s="250"/>
      <c r="W140" s="250"/>
      <c r="X140" s="247"/>
      <c r="Y140" s="247"/>
      <c r="Z140" s="50"/>
    </row>
    <row r="141" spans="2:20" ht="12.75">
      <c r="B141" s="11"/>
      <c r="N141" s="165"/>
      <c r="P141" s="165"/>
      <c r="Q141" s="165"/>
      <c r="R141" s="165"/>
      <c r="S141" s="165"/>
      <c r="T141" s="260"/>
    </row>
    <row r="142" spans="2:20" ht="12.75">
      <c r="B142" s="11"/>
      <c r="N142" s="249"/>
      <c r="P142" s="249"/>
      <c r="Q142" s="249"/>
      <c r="R142" s="249"/>
      <c r="S142" s="249"/>
      <c r="T142" s="261"/>
    </row>
    <row r="143" spans="2:26" ht="12.75">
      <c r="B143" s="141"/>
      <c r="N143" s="249"/>
      <c r="P143" s="249"/>
      <c r="Q143" s="249"/>
      <c r="R143" s="249"/>
      <c r="S143" s="249"/>
      <c r="T143" s="261"/>
      <c r="U143" s="262" t="s">
        <v>94</v>
      </c>
      <c r="V143" s="263" t="str">
        <f aca="true" t="shared" si="60" ref="V143:Z143">IF(V120=V144,"OK","ATENŢIE")</f>
        <v>OK</v>
      </c>
      <c r="W143" s="263" t="str">
        <f t="shared" si="60"/>
        <v>ATENŢIE</v>
      </c>
      <c r="X143" s="264"/>
      <c r="Y143" s="263" t="str">
        <f t="shared" si="60"/>
        <v>ATENŢIE</v>
      </c>
      <c r="Z143" s="263" t="str">
        <f t="shared" si="60"/>
        <v>OK</v>
      </c>
    </row>
    <row r="144" spans="2:26" ht="12.75">
      <c r="B144" s="141"/>
      <c r="N144" s="8"/>
      <c r="P144" s="8"/>
      <c r="Q144" s="8"/>
      <c r="R144" s="8"/>
      <c r="S144" s="8"/>
      <c r="T144" s="265"/>
      <c r="U144" s="262"/>
      <c r="V144" s="266">
        <f>F120</f>
        <v>14000.75</v>
      </c>
      <c r="W144" s="267">
        <f>F120-I120</f>
        <v>13788.23</v>
      </c>
      <c r="X144" s="264"/>
      <c r="Y144" s="267">
        <f>G120+H120</f>
        <v>108.22999999999999</v>
      </c>
      <c r="Z144" s="267">
        <f>J120</f>
        <v>13680.000000000002</v>
      </c>
    </row>
    <row r="145" spans="14:25" ht="12.75">
      <c r="N145" s="8"/>
      <c r="O145" s="8"/>
      <c r="P145" s="8"/>
      <c r="Q145" s="8"/>
      <c r="R145" s="8"/>
      <c r="S145" s="8"/>
      <c r="T145" s="265"/>
      <c r="Y145" s="165"/>
    </row>
    <row r="146" spans="14:26" ht="12.75">
      <c r="N146" s="8"/>
      <c r="O146" s="8"/>
      <c r="P146" s="8"/>
      <c r="Q146" s="8"/>
      <c r="R146" s="8"/>
      <c r="S146" s="8"/>
      <c r="T146" s="265"/>
      <c r="U146" s="268"/>
      <c r="V146" s="249"/>
      <c r="W146" s="249"/>
      <c r="X146" s="249"/>
      <c r="Y146" s="249"/>
      <c r="Z146" s="264" t="str">
        <f>IF(Z120=Z147,"OK","ATENŢIE")</f>
        <v>ATENŢIE</v>
      </c>
    </row>
    <row r="147" spans="21:26" ht="12.75">
      <c r="U147" s="268"/>
      <c r="V147" s="269"/>
      <c r="W147" s="269"/>
      <c r="X147" s="249"/>
      <c r="Y147" s="249"/>
      <c r="Z147" s="270">
        <f>W120-Y120</f>
        <v>13240.620000000003</v>
      </c>
    </row>
    <row r="154" spans="5:23" ht="12.75">
      <c r="E154" s="9"/>
      <c r="F154" s="9"/>
      <c r="G154" s="9"/>
      <c r="H154" s="9"/>
      <c r="I154" s="9"/>
      <c r="J154" s="9"/>
      <c r="L154" s="9"/>
      <c r="T154" s="9"/>
      <c r="U154" s="9"/>
      <c r="V154" s="9"/>
      <c r="W154" s="9"/>
    </row>
    <row r="155" spans="5:23" ht="12.75">
      <c r="E155" s="9"/>
      <c r="F155" s="9"/>
      <c r="G155" s="9"/>
      <c r="H155" s="9"/>
      <c r="I155" s="9"/>
      <c r="J155" s="9"/>
      <c r="L155" s="9"/>
      <c r="T155" s="9"/>
      <c r="U155" s="9"/>
      <c r="V155" s="9"/>
      <c r="W155" s="9"/>
    </row>
  </sheetData>
  <sheetProtection/>
  <mergeCells count="38">
    <mergeCell ref="N3:P3"/>
    <mergeCell ref="N4:Z4"/>
    <mergeCell ref="D8:F8"/>
    <mergeCell ref="T8:V8"/>
    <mergeCell ref="C122:D122"/>
    <mergeCell ref="C123:D123"/>
    <mergeCell ref="C124:D124"/>
    <mergeCell ref="O124:P124"/>
    <mergeCell ref="Q124:R124"/>
    <mergeCell ref="S124:V124"/>
    <mergeCell ref="W124:Z124"/>
    <mergeCell ref="O125:P125"/>
    <mergeCell ref="Q125:R125"/>
    <mergeCell ref="S125:V125"/>
    <mergeCell ref="W125:Z125"/>
    <mergeCell ref="A8:A9"/>
    <mergeCell ref="B8:B9"/>
    <mergeCell ref="C8:C9"/>
    <mergeCell ref="G8:G9"/>
    <mergeCell ref="H8:H9"/>
    <mergeCell ref="I8:I9"/>
    <mergeCell ref="I135:I136"/>
    <mergeCell ref="J8:J9"/>
    <mergeCell ref="L8:L9"/>
    <mergeCell ref="N8:N9"/>
    <mergeCell ref="O8:O9"/>
    <mergeCell ref="P8:P9"/>
    <mergeCell ref="Q8:Q9"/>
    <mergeCell ref="R8:R9"/>
    <mergeCell ref="S8:S9"/>
    <mergeCell ref="U143:U144"/>
    <mergeCell ref="W8:W9"/>
    <mergeCell ref="X8:X9"/>
    <mergeCell ref="X143:X144"/>
    <mergeCell ref="Y8:Y9"/>
    <mergeCell ref="Z8:Z9"/>
    <mergeCell ref="A2:J3"/>
    <mergeCell ref="A5:J6"/>
  </mergeCells>
  <printOptions horizontalCentered="1"/>
  <pageMargins left="0.2" right="0.2" top="0" bottom="0.39" header="0" footer="0"/>
  <pageSetup blackAndWhite="1" orientation="landscape" paperSize="9" scale="85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2017-03-24T08:26:29Z</cp:lastPrinted>
  <dcterms:created xsi:type="dcterms:W3CDTF">2001-06-07T07:18:05Z</dcterms:created>
  <dcterms:modified xsi:type="dcterms:W3CDTF">2017-03-29T08:01:05Z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1033-10.2.0.5820</vt:lpwstr>
  </property>
</Properties>
</file>